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GPS SUBE\41. LIQUIDACIONES\00. PUBLICACIONES WEB\"/>
    </mc:Choice>
  </mc:AlternateContent>
  <xr:revisionPtr revIDLastSave="0" documentId="13_ncr:1_{1F5697EA-7C84-499B-A424-143A058F965A}" xr6:coauthVersionLast="47" xr6:coauthVersionMax="47" xr10:uidLastSave="{00000000-0000-0000-0000-000000000000}"/>
  <bookViews>
    <workbookView xWindow="-120" yWindow="-16320" windowWidth="29040" windowHeight="15720" activeTab="3" xr2:uid="{317F500E-8591-4B76-9D12-C4FFDFDB72BE}"/>
  </bookViews>
  <sheets>
    <sheet name="BASE MAYO" sheetId="2" r:id="rId1"/>
    <sheet name="APERTURA POR TTR" sheetId="4" r:id="rId2"/>
    <sheet name="TTR" sheetId="3" r:id="rId3"/>
    <sheet name="LIQUIDACIÓN MAYO 2026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5" i="1" l="1"/>
  <c r="Q24" i="1"/>
  <c r="Q26" i="1"/>
  <c r="Q27" i="1"/>
  <c r="Q28" i="1"/>
  <c r="Q29" i="1"/>
  <c r="Q30" i="1"/>
  <c r="Q31" i="1"/>
  <c r="Q32" i="1"/>
  <c r="O33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5" i="1"/>
  <c r="P33" i="1"/>
  <c r="N33" i="1"/>
  <c r="H33" i="1" l="1"/>
  <c r="F33" i="1" l="1"/>
  <c r="G33" i="1"/>
  <c r="I33" i="1"/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5" i="1"/>
  <c r="J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5" i="1"/>
  <c r="L5" i="1" l="1"/>
  <c r="M5" i="1" s="1"/>
  <c r="L6" i="1"/>
  <c r="M6" i="1" s="1"/>
  <c r="K33" i="1"/>
  <c r="L13" i="1"/>
  <c r="M13" i="1" s="1"/>
  <c r="L12" i="1"/>
  <c r="M12" i="1" s="1"/>
  <c r="L7" i="1"/>
  <c r="M7" i="1" s="1"/>
  <c r="L18" i="1"/>
  <c r="M18" i="1" s="1"/>
  <c r="L17" i="1"/>
  <c r="M17" i="1" s="1"/>
  <c r="L26" i="1"/>
  <c r="M26" i="1" s="1"/>
  <c r="L31" i="1"/>
  <c r="M31" i="1" s="1"/>
  <c r="L15" i="1"/>
  <c r="M15" i="1" s="1"/>
  <c r="L11" i="1"/>
  <c r="M11" i="1" s="1"/>
  <c r="L25" i="1"/>
  <c r="M25" i="1" s="1"/>
  <c r="L10" i="1"/>
  <c r="M10" i="1" s="1"/>
  <c r="L24" i="1"/>
  <c r="M24" i="1" s="1"/>
  <c r="L9" i="1"/>
  <c r="M9" i="1" s="1"/>
  <c r="L23" i="1"/>
  <c r="M23" i="1" s="1"/>
  <c r="L8" i="1"/>
  <c r="M8" i="1" s="1"/>
  <c r="L22" i="1"/>
  <c r="M22" i="1" s="1"/>
  <c r="L21" i="1"/>
  <c r="M21" i="1" s="1"/>
  <c r="L20" i="1"/>
  <c r="M20" i="1" s="1"/>
  <c r="L19" i="1"/>
  <c r="M19" i="1" s="1"/>
  <c r="L32" i="1"/>
  <c r="M32" i="1" s="1"/>
  <c r="L16" i="1"/>
  <c r="M16" i="1" s="1"/>
  <c r="L30" i="1"/>
  <c r="M30" i="1" s="1"/>
  <c r="L29" i="1"/>
  <c r="M29" i="1" s="1"/>
  <c r="L14" i="1"/>
  <c r="M14" i="1" s="1"/>
  <c r="L28" i="1"/>
  <c r="M28" i="1" s="1"/>
  <c r="L27" i="1"/>
  <c r="M27" i="1" s="1"/>
  <c r="Q33" i="1" l="1"/>
  <c r="L33" i="1"/>
  <c r="M33" i="1" l="1"/>
</calcChain>
</file>

<file path=xl/sharedStrings.xml><?xml version="1.0" encoding="utf-8"?>
<sst xmlns="http://schemas.openxmlformats.org/spreadsheetml/2006/main" count="254" uniqueCount="96">
  <si>
    <t>COMPENSACIÓN TOTAL</t>
  </si>
  <si>
    <t>ID LINEA</t>
  </si>
  <si>
    <t>CUIT</t>
  </si>
  <si>
    <t>RAZON SOCIAL</t>
  </si>
  <si>
    <t>LINEA</t>
  </si>
  <si>
    <t>30-54634053-4</t>
  </si>
  <si>
    <t>JUAN B. JUSTO S.A.T.C.I.</t>
  </si>
  <si>
    <t>33-70223426-9</t>
  </si>
  <si>
    <t>NUDO  SA</t>
  </si>
  <si>
    <t>30-54622797-5</t>
  </si>
  <si>
    <t>EMPRESA DE TRANSPORTES AUTOMOTORES 12 DE OCTUBRE S A</t>
  </si>
  <si>
    <t>30-54622919-6</t>
  </si>
  <si>
    <t>TRANSPORTES AUTOMOTORES CALLAO SA</t>
  </si>
  <si>
    <t>30-55665485-5</t>
  </si>
  <si>
    <t>30-57190196-6</t>
  </si>
  <si>
    <t>17 DE AGOSTO S.A.</t>
  </si>
  <si>
    <t>30-56844599-2</t>
  </si>
  <si>
    <t>30-54624137-4</t>
  </si>
  <si>
    <t>TRANSPORTES SANTA FE S.A.C.E.I.</t>
  </si>
  <si>
    <t>30-54623134-4</t>
  </si>
  <si>
    <t>TRANSPORTES COLEGIALES SACI</t>
  </si>
  <si>
    <t>33-54633982-9</t>
  </si>
  <si>
    <t>DOTA SA DE TRANSPORTE AUTOMOTOR</t>
  </si>
  <si>
    <t>30-54630419-8</t>
  </si>
  <si>
    <t>LINEA DE MICROOMNIBUS 47 SOCIEDAD ANONIMA</t>
  </si>
  <si>
    <t>30-54625055-1</t>
  </si>
  <si>
    <t>LA CENTRAL DE VICENTE LOPEZ S.A.C.</t>
  </si>
  <si>
    <t>30-56796685-9</t>
  </si>
  <si>
    <t>VUELTA DE ROCHA SA</t>
  </si>
  <si>
    <t>30-54650008-6</t>
  </si>
  <si>
    <t>LA NUEVA METROPOL SATACI</t>
  </si>
  <si>
    <t>30-54633548-4</t>
  </si>
  <si>
    <t>TRANSPORTES SESENTA Y OCHO SRL</t>
  </si>
  <si>
    <t>30-54636646-0</t>
  </si>
  <si>
    <t>TRANSPORTES LOPE DE VEGA S A C I</t>
  </si>
  <si>
    <t>30-54624397-0</t>
  </si>
  <si>
    <t>COLECTIVEROS UNIDOS SOCIEDAD ANONIMA C U S A</t>
  </si>
  <si>
    <t>30-54622520-4</t>
  </si>
  <si>
    <t>TRANSPORTES SARGENTO CABRAL SOCIEDAD COLECTIVA</t>
  </si>
  <si>
    <t>30-54625079-9</t>
  </si>
  <si>
    <t>EMPRESA DE TRANSPORTE TTE GRAL ROCA SA</t>
  </si>
  <si>
    <t>30-54623141-7</t>
  </si>
  <si>
    <t>TRANSPORTES NUEVE DE JULIO S.A.</t>
  </si>
  <si>
    <t>30-54577585-5</t>
  </si>
  <si>
    <t>TRANSPORTES AUTOMOTORES RIACHUELO S.A.</t>
  </si>
  <si>
    <t>30-54636578-2</t>
  </si>
  <si>
    <t>MICROOMNIBUS BARRANCAS DE BELGRANO S. A.</t>
  </si>
  <si>
    <t>30-54657207-9</t>
  </si>
  <si>
    <t>NUEVOS RUMBOS S.A.</t>
  </si>
  <si>
    <t>ATS (sin IVA)</t>
  </si>
  <si>
    <t>BI (sin IVA)</t>
  </si>
  <si>
    <t>BE (sin IVA)</t>
  </si>
  <si>
    <t>RECAUDACIÓN (sin IVA)</t>
  </si>
  <si>
    <t>TTR</t>
  </si>
  <si>
    <t>TTR FINAL</t>
  </si>
  <si>
    <t>%</t>
  </si>
  <si>
    <t>COMPENSACIÓN</t>
  </si>
  <si>
    <t>LIQUIDACIÓN FINAL</t>
  </si>
  <si>
    <t>TOTAL</t>
  </si>
  <si>
    <t>GT</t>
  </si>
  <si>
    <t>SECCION</t>
  </si>
  <si>
    <t>PASAJEROS</t>
  </si>
  <si>
    <t>TTR AJUSTADA</t>
  </si>
  <si>
    <t>DF</t>
  </si>
  <si>
    <t>1E</t>
  </si>
  <si>
    <t>2E</t>
  </si>
  <si>
    <t>3E</t>
  </si>
  <si>
    <t>PRUEBA PILOTO</t>
  </si>
  <si>
    <t>SECCIÓN</t>
  </si>
  <si>
    <t>Tarifa Teórica</t>
  </si>
  <si>
    <t>TTR + Cámaras</t>
  </si>
  <si>
    <t>TTR + GNC</t>
  </si>
  <si>
    <t>TTR + Eléctrico</t>
  </si>
  <si>
    <t>TTR + GNC + Cámaras</t>
  </si>
  <si>
    <t>TTR + Eléctrico + Cámaras</t>
  </si>
  <si>
    <t>4E</t>
  </si>
  <si>
    <t>1EA</t>
  </si>
  <si>
    <t>2EA</t>
  </si>
  <si>
    <t>3EA</t>
  </si>
  <si>
    <t>4EA</t>
  </si>
  <si>
    <t>PP44</t>
  </si>
  <si>
    <t>PP50</t>
  </si>
  <si>
    <t>PP107</t>
  </si>
  <si>
    <t>PP: Prueba piloto. Las TTR se construyen de acuerdo a la Resolución Nº 170/SECT/25</t>
  </si>
  <si>
    <t>Pueden existir diferencias por redondeo a 2 decimales</t>
  </si>
  <si>
    <t>TTR + GNC CABA</t>
  </si>
  <si>
    <t>TTR + Eléctrico CABA</t>
  </si>
  <si>
    <t>TTR + GNC CABA + Cámaras</t>
  </si>
  <si>
    <t>TTR + Eléctrico CABA + Cámaras</t>
  </si>
  <si>
    <t>PP34</t>
  </si>
  <si>
    <t>TTR 2015 - Acredita Res. 65/SECT/26</t>
  </si>
  <si>
    <t>TTR 2015 - No acredita Res. 65/SECT/26</t>
  </si>
  <si>
    <t>PP04</t>
  </si>
  <si>
    <t>DIFERENCIAL DE RECAUDACIÓN - CUOTA 2/4</t>
  </si>
  <si>
    <t>DIFERENCIAL DE GASOIL - ABRIL 2026</t>
  </si>
  <si>
    <t>RELIQUIDACIÓN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</si>
</sst>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7" tint="0.3999755851924192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7" tint="0.59999389629810485"/>
      <name val="Aptos Narrow"/>
      <family val="2"/>
      <scheme val="minor"/>
    </font>
    <font>
      <sz val="10"/>
      <name val="Arial"/>
      <family val="2"/>
    </font>
    <font>
      <b/>
      <sz val="12"/>
      <color theme="7" tint="0.39997558519241921"/>
      <name val="Aptos Narrow"/>
      <family val="2"/>
      <scheme val="minor"/>
    </font>
    <font>
      <b/>
      <sz val="10"/>
      <name val="Arial"/>
      <family val="2"/>
    </font>
    <font>
      <sz val="12"/>
      <name val="Times New Roman"/>
      <family val="1"/>
    </font>
    <font>
      <b/>
      <i/>
      <sz val="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45">
    <xf numFmtId="0" fontId="0" fillId="0" borderId="0" xfId="0"/>
    <xf numFmtId="44" fontId="0" fillId="0" borderId="0" xfId="0" applyNumberFormat="1"/>
    <xf numFmtId="3" fontId="2" fillId="0" borderId="1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3" fontId="2" fillId="0" borderId="0" xfId="1" applyFon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0" fontId="0" fillId="0" borderId="0" xfId="2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0" fontId="0" fillId="0" borderId="0" xfId="2" applyNumberFormat="1" applyFont="1"/>
    <xf numFmtId="0" fontId="2" fillId="0" borderId="0" xfId="0" applyFont="1"/>
    <xf numFmtId="164" fontId="2" fillId="0" borderId="6" xfId="0" applyNumberFormat="1" applyFont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9" fontId="2" fillId="4" borderId="5" xfId="2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6" fontId="3" fillId="2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6" fontId="3" fillId="2" borderId="5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4" fontId="0" fillId="0" borderId="0" xfId="3" applyFont="1" applyAlignment="1">
      <alignment horizontal="center" vertical="center"/>
    </xf>
    <xf numFmtId="0" fontId="7" fillId="2" borderId="4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164" fontId="9" fillId="3" borderId="0" xfId="4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2" borderId="0" xfId="4" applyFont="1" applyFill="1" applyAlignment="1">
      <alignment horizontal="center" vertical="center" wrapText="1"/>
    </xf>
    <xf numFmtId="44" fontId="7" fillId="2" borderId="0" xfId="3" applyFont="1" applyFill="1" applyBorder="1" applyAlignment="1">
      <alignment horizontal="center" vertical="center" wrapText="1"/>
    </xf>
    <xf numFmtId="3" fontId="7" fillId="2" borderId="0" xfId="4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4" fontId="0" fillId="0" borderId="0" xfId="3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</cellXfs>
  <cellStyles count="5">
    <cellStyle name="Millares" xfId="1" builtinId="3"/>
    <cellStyle name="Moneda" xfId="3" builtinId="4"/>
    <cellStyle name="Normal" xfId="0" builtinId="0"/>
    <cellStyle name="Normal 2 2" xfId="4" xr:uid="{1FA1E659-D784-4EE9-9A18-C7252E235203}"/>
    <cellStyle name="Porcentaje" xfId="2" builtinId="5"/>
  </cellStyles>
  <dxfs count="12">
    <dxf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0.39997558519241921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0.59999389629810485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0B5D86-9C87-464D-A8DE-612060434403}" name="Tabla1" displayName="Tabla1" ref="B2:F116" totalsRowShown="0" headerRowDxfId="11">
  <autoFilter ref="B2:F116" xr:uid="{AF0B5D86-9C87-464D-A8DE-612060434403}"/>
  <tableColumns count="5">
    <tableColumn id="1" xr3:uid="{3881BDBA-FDF0-40E9-AFD8-DFD4611DD099}" name="LINEA" dataDxfId="10"/>
    <tableColumn id="2" xr3:uid="{137E0886-C183-44B3-9293-6882B7B7DA00}" name="GT" dataDxfId="9"/>
    <tableColumn id="3" xr3:uid="{6EBF54AD-0070-4B9D-900B-D519968F38F6}" name="SECCION" dataDxfId="8"/>
    <tableColumn id="4" xr3:uid="{1D78A9E8-ED8B-4D58-91B9-B1DF9282449F}" name="PASAJEROS" dataDxfId="7"/>
    <tableColumn id="6" xr3:uid="{D98A6312-EA85-4D84-960E-00B71C54B3AD}" name="TTR AJUSTADA" dataDxfId="6" dataCellStyle="Moned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F5E9B0-3749-4402-9B1C-F5498D2447E8}" name="Tabla2" displayName="Tabla2" ref="B2:E286" totalsRowShown="0" headerRowDxfId="5" dataDxfId="4" headerRowCellStyle="Moneda">
  <autoFilter ref="B2:E286" xr:uid="{DFF5E9B0-3749-4402-9B1C-F5498D2447E8}"/>
  <tableColumns count="4">
    <tableColumn id="1" xr3:uid="{B433A67B-A7D3-46CD-A00D-DF76E686ADFA}" name="LINEA" dataDxfId="3"/>
    <tableColumn id="3" xr3:uid="{03C7979B-98CD-48D2-BB03-9D07E63A564C}" name="SECCION" dataDxfId="2"/>
    <tableColumn id="4" xr3:uid="{D867B608-E188-4CB4-92B8-68C152AEA70D}" name="TTR" dataDxfId="1" dataCellStyle="Moneda"/>
    <tableColumn id="5" xr3:uid="{8D12869E-83A1-4989-98DF-BED8823C3C21}" name="PASAJER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6DE2-62BE-4E2C-B748-AD2174C21275}">
  <dimension ref="A2:F116"/>
  <sheetViews>
    <sheetView showGridLines="0" workbookViewId="0"/>
  </sheetViews>
  <sheetFormatPr baseColWidth="10" defaultRowHeight="14.4" x14ac:dyDescent="0.3"/>
  <cols>
    <col min="1" max="1" width="4.77734375" customWidth="1"/>
    <col min="2" max="2" width="10.33203125" style="29" bestFit="1" customWidth="1"/>
    <col min="3" max="3" width="7.6640625" style="29" bestFit="1" customWidth="1"/>
    <col min="4" max="4" width="14" style="29" bestFit="1" customWidth="1"/>
    <col min="5" max="5" width="15.109375" style="30" bestFit="1" customWidth="1"/>
    <col min="6" max="6" width="18" style="31" bestFit="1" customWidth="1"/>
    <col min="7" max="16384" width="11.5546875" style="29"/>
  </cols>
  <sheetData>
    <row r="2" spans="2:6" x14ac:dyDescent="0.3">
      <c r="B2" s="28" t="s">
        <v>4</v>
      </c>
      <c r="C2" s="28" t="s">
        <v>59</v>
      </c>
      <c r="D2" s="28" t="s">
        <v>60</v>
      </c>
      <c r="E2" s="28" t="s">
        <v>61</v>
      </c>
      <c r="F2" s="28" t="s">
        <v>62</v>
      </c>
    </row>
    <row r="3" spans="2:6" x14ac:dyDescent="0.3">
      <c r="B3" s="29">
        <v>4</v>
      </c>
      <c r="C3" s="29" t="s">
        <v>63</v>
      </c>
      <c r="D3" s="29">
        <v>1</v>
      </c>
      <c r="E3" s="30">
        <v>242678</v>
      </c>
      <c r="F3" s="31">
        <v>304587189.73000002</v>
      </c>
    </row>
    <row r="4" spans="2:6" x14ac:dyDescent="0.3">
      <c r="B4" s="29">
        <v>4</v>
      </c>
      <c r="C4" s="29" t="s">
        <v>63</v>
      </c>
      <c r="D4" s="29">
        <v>2</v>
      </c>
      <c r="E4" s="30">
        <v>148130</v>
      </c>
      <c r="F4" s="31">
        <v>226306376.59999999</v>
      </c>
    </row>
    <row r="5" spans="2:6" x14ac:dyDescent="0.3">
      <c r="B5" s="29">
        <v>4</v>
      </c>
      <c r="C5" s="29" t="s">
        <v>63</v>
      </c>
      <c r="D5" s="29">
        <v>3</v>
      </c>
      <c r="E5" s="30">
        <v>117382</v>
      </c>
      <c r="F5" s="31">
        <v>245224591.19</v>
      </c>
    </row>
    <row r="6" spans="2:6" x14ac:dyDescent="0.3">
      <c r="B6" s="29">
        <v>4</v>
      </c>
      <c r="C6" s="29" t="s">
        <v>63</v>
      </c>
      <c r="D6" s="29">
        <v>4</v>
      </c>
      <c r="E6" s="30">
        <v>59746</v>
      </c>
      <c r="F6" s="31">
        <v>209323390.13999999</v>
      </c>
    </row>
    <row r="7" spans="2:6" x14ac:dyDescent="0.3">
      <c r="B7" s="29">
        <v>4</v>
      </c>
      <c r="C7" s="29" t="s">
        <v>63</v>
      </c>
      <c r="D7" s="29" t="s">
        <v>67</v>
      </c>
      <c r="E7" s="30">
        <v>4264</v>
      </c>
      <c r="F7" s="31">
        <v>7547752.8899999997</v>
      </c>
    </row>
    <row r="8" spans="2:6" x14ac:dyDescent="0.3">
      <c r="B8" s="29">
        <v>7</v>
      </c>
      <c r="C8" s="29" t="s">
        <v>63</v>
      </c>
      <c r="D8" s="29">
        <v>1</v>
      </c>
      <c r="E8" s="30">
        <v>144910</v>
      </c>
      <c r="F8" s="31">
        <v>191869802.38999999</v>
      </c>
    </row>
    <row r="9" spans="2:6" x14ac:dyDescent="0.3">
      <c r="B9" s="29">
        <v>7</v>
      </c>
      <c r="C9" s="29" t="s">
        <v>63</v>
      </c>
      <c r="D9" s="29">
        <v>2</v>
      </c>
      <c r="E9" s="30">
        <v>157590</v>
      </c>
      <c r="F9" s="31">
        <v>255906362.09</v>
      </c>
    </row>
    <row r="10" spans="2:6" x14ac:dyDescent="0.3">
      <c r="B10" s="29">
        <v>7</v>
      </c>
      <c r="C10" s="29" t="s">
        <v>63</v>
      </c>
      <c r="D10" s="29">
        <v>3</v>
      </c>
      <c r="E10" s="30">
        <v>104636</v>
      </c>
      <c r="F10" s="31">
        <v>232866254.94</v>
      </c>
    </row>
    <row r="11" spans="2:6" x14ac:dyDescent="0.3">
      <c r="B11" s="29">
        <v>7</v>
      </c>
      <c r="C11" s="29" t="s">
        <v>63</v>
      </c>
      <c r="D11" s="29">
        <v>4</v>
      </c>
      <c r="E11" s="30">
        <v>21282</v>
      </c>
      <c r="F11" s="31">
        <v>79463137.25</v>
      </c>
    </row>
    <row r="12" spans="2:6" x14ac:dyDescent="0.3">
      <c r="B12" s="29">
        <v>7</v>
      </c>
      <c r="C12" s="29" t="s">
        <v>63</v>
      </c>
      <c r="D12" s="29" t="s">
        <v>67</v>
      </c>
      <c r="E12" s="30">
        <v>4382</v>
      </c>
      <c r="F12" s="31">
        <v>7755901.3899999997</v>
      </c>
    </row>
    <row r="13" spans="2:6" x14ac:dyDescent="0.3">
      <c r="B13" s="29">
        <v>12</v>
      </c>
      <c r="C13" s="29" t="s">
        <v>63</v>
      </c>
      <c r="D13" s="29">
        <v>1</v>
      </c>
      <c r="E13" s="30">
        <v>523098</v>
      </c>
      <c r="F13" s="31">
        <v>682287331.30999994</v>
      </c>
    </row>
    <row r="14" spans="2:6" x14ac:dyDescent="0.3">
      <c r="B14" s="29">
        <v>12</v>
      </c>
      <c r="C14" s="29" t="s">
        <v>63</v>
      </c>
      <c r="D14" s="29">
        <v>2</v>
      </c>
      <c r="E14" s="30">
        <v>555658</v>
      </c>
      <c r="F14" s="31">
        <v>886821189.38</v>
      </c>
    </row>
    <row r="15" spans="2:6" x14ac:dyDescent="0.3">
      <c r="B15" s="29">
        <v>12</v>
      </c>
      <c r="C15" s="29" t="s">
        <v>63</v>
      </c>
      <c r="D15" s="29">
        <v>3</v>
      </c>
      <c r="E15" s="30">
        <v>238476</v>
      </c>
      <c r="F15" s="31">
        <v>521998660.72000003</v>
      </c>
    </row>
    <row r="16" spans="2:6" x14ac:dyDescent="0.3">
      <c r="B16" s="29">
        <v>25</v>
      </c>
      <c r="C16" s="29" t="s">
        <v>63</v>
      </c>
      <c r="D16" s="29">
        <v>1</v>
      </c>
      <c r="E16" s="30">
        <v>114452</v>
      </c>
      <c r="F16" s="31">
        <v>149584190.69999999</v>
      </c>
    </row>
    <row r="17" spans="2:6" x14ac:dyDescent="0.3">
      <c r="B17" s="29">
        <v>25</v>
      </c>
      <c r="C17" s="29" t="s">
        <v>63</v>
      </c>
      <c r="D17" s="29">
        <v>2</v>
      </c>
      <c r="E17" s="30">
        <v>117896</v>
      </c>
      <c r="F17" s="31">
        <v>189130154.36000001</v>
      </c>
    </row>
    <row r="18" spans="2:6" x14ac:dyDescent="0.3">
      <c r="B18" s="29">
        <v>25</v>
      </c>
      <c r="C18" s="29" t="s">
        <v>63</v>
      </c>
      <c r="D18" s="29">
        <v>3</v>
      </c>
      <c r="E18" s="30">
        <v>140802</v>
      </c>
      <c r="F18" s="31">
        <v>309261902.63</v>
      </c>
    </row>
    <row r="19" spans="2:6" x14ac:dyDescent="0.3">
      <c r="B19" s="29">
        <v>25</v>
      </c>
      <c r="C19" s="29" t="s">
        <v>63</v>
      </c>
      <c r="D19" s="29">
        <v>4</v>
      </c>
      <c r="E19" s="30">
        <v>37679</v>
      </c>
      <c r="F19" s="31">
        <v>138727376.83000001</v>
      </c>
    </row>
    <row r="20" spans="2:6" x14ac:dyDescent="0.3">
      <c r="B20" s="29">
        <v>26</v>
      </c>
      <c r="C20" s="29" t="s">
        <v>63</v>
      </c>
      <c r="D20" s="29">
        <v>1</v>
      </c>
      <c r="E20" s="30">
        <v>243119</v>
      </c>
      <c r="F20" s="31">
        <v>306552456.69</v>
      </c>
    </row>
    <row r="21" spans="2:6" x14ac:dyDescent="0.3">
      <c r="B21" s="29">
        <v>26</v>
      </c>
      <c r="C21" s="29" t="s">
        <v>63</v>
      </c>
      <c r="D21" s="29">
        <v>2</v>
      </c>
      <c r="E21" s="30">
        <v>376563</v>
      </c>
      <c r="F21" s="31">
        <v>582346467.07000005</v>
      </c>
    </row>
    <row r="22" spans="2:6" x14ac:dyDescent="0.3">
      <c r="B22" s="29">
        <v>26</v>
      </c>
      <c r="C22" s="29" t="s">
        <v>63</v>
      </c>
      <c r="D22" s="29">
        <v>3</v>
      </c>
      <c r="E22" s="30">
        <v>175455</v>
      </c>
      <c r="F22" s="31">
        <v>371395648.24000001</v>
      </c>
    </row>
    <row r="23" spans="2:6" x14ac:dyDescent="0.3">
      <c r="B23" s="29">
        <v>26</v>
      </c>
      <c r="C23" s="29" t="s">
        <v>63</v>
      </c>
      <c r="D23" s="29">
        <v>4</v>
      </c>
      <c r="E23" s="30">
        <v>6604</v>
      </c>
      <c r="F23" s="31">
        <v>23373242.109999999</v>
      </c>
    </row>
    <row r="24" spans="2:6" x14ac:dyDescent="0.3">
      <c r="B24" s="29">
        <v>34</v>
      </c>
      <c r="C24" s="29" t="s">
        <v>63</v>
      </c>
      <c r="D24" s="29">
        <v>1</v>
      </c>
      <c r="E24" s="30">
        <v>259433</v>
      </c>
      <c r="F24" s="31">
        <v>336747730.67000002</v>
      </c>
    </row>
    <row r="25" spans="2:6" x14ac:dyDescent="0.3">
      <c r="B25" s="29">
        <v>34</v>
      </c>
      <c r="C25" s="29" t="s">
        <v>63</v>
      </c>
      <c r="D25" s="29">
        <v>2</v>
      </c>
      <c r="E25" s="30">
        <v>363598</v>
      </c>
      <c r="F25" s="31">
        <v>578829470.75</v>
      </c>
    </row>
    <row r="26" spans="2:6" x14ac:dyDescent="0.3">
      <c r="B26" s="29">
        <v>34</v>
      </c>
      <c r="C26" s="29" t="s">
        <v>63</v>
      </c>
      <c r="D26" s="29">
        <v>3</v>
      </c>
      <c r="E26" s="30">
        <v>591648</v>
      </c>
      <c r="F26" s="31">
        <v>1290679219.8</v>
      </c>
    </row>
    <row r="27" spans="2:6" x14ac:dyDescent="0.3">
      <c r="B27" s="29">
        <v>34</v>
      </c>
      <c r="C27" s="29" t="s">
        <v>63</v>
      </c>
      <c r="D27" s="29">
        <v>4</v>
      </c>
      <c r="E27" s="30">
        <v>40606</v>
      </c>
      <c r="F27" s="31">
        <v>148772363.87</v>
      </c>
    </row>
    <row r="28" spans="2:6" x14ac:dyDescent="0.3">
      <c r="B28" s="29">
        <v>34</v>
      </c>
      <c r="C28" s="29" t="s">
        <v>63</v>
      </c>
      <c r="D28" s="29" t="s">
        <v>67</v>
      </c>
      <c r="E28" s="30">
        <v>23914</v>
      </c>
      <c r="F28" s="31">
        <v>45239528.590000004</v>
      </c>
    </row>
    <row r="29" spans="2:6" x14ac:dyDescent="0.3">
      <c r="B29" s="29">
        <v>39</v>
      </c>
      <c r="C29" s="29" t="s">
        <v>63</v>
      </c>
      <c r="D29" s="29">
        <v>1</v>
      </c>
      <c r="E29" s="30">
        <v>386745</v>
      </c>
      <c r="F29" s="31">
        <v>507193708.81</v>
      </c>
    </row>
    <row r="30" spans="2:6" x14ac:dyDescent="0.3">
      <c r="B30" s="29">
        <v>39</v>
      </c>
      <c r="C30" s="29" t="s">
        <v>63</v>
      </c>
      <c r="D30" s="29">
        <v>2</v>
      </c>
      <c r="E30" s="30">
        <v>635725</v>
      </c>
      <c r="F30" s="31">
        <v>1022662850.78</v>
      </c>
    </row>
    <row r="31" spans="2:6" x14ac:dyDescent="0.3">
      <c r="B31" s="29">
        <v>39</v>
      </c>
      <c r="C31" s="29" t="s">
        <v>63</v>
      </c>
      <c r="D31" s="29">
        <v>3</v>
      </c>
      <c r="E31" s="30">
        <v>461397</v>
      </c>
      <c r="F31" s="31">
        <v>1015063201.61</v>
      </c>
    </row>
    <row r="32" spans="2:6" x14ac:dyDescent="0.3">
      <c r="B32" s="29">
        <v>39</v>
      </c>
      <c r="C32" s="29" t="s">
        <v>63</v>
      </c>
      <c r="D32" s="29">
        <v>4</v>
      </c>
      <c r="E32" s="30">
        <v>19818</v>
      </c>
      <c r="F32" s="31">
        <v>73387095.579999998</v>
      </c>
    </row>
    <row r="33" spans="2:6" x14ac:dyDescent="0.3">
      <c r="B33" s="29">
        <v>42</v>
      </c>
      <c r="C33" s="29" t="s">
        <v>63</v>
      </c>
      <c r="D33" s="29">
        <v>1</v>
      </c>
      <c r="E33" s="30">
        <v>162181</v>
      </c>
      <c r="F33" s="31">
        <v>212084148.41999999</v>
      </c>
    </row>
    <row r="34" spans="2:6" x14ac:dyDescent="0.3">
      <c r="B34" s="29">
        <v>42</v>
      </c>
      <c r="C34" s="29" t="s">
        <v>63</v>
      </c>
      <c r="D34" s="29">
        <v>2</v>
      </c>
      <c r="E34" s="30">
        <v>294690</v>
      </c>
      <c r="F34" s="31">
        <v>472974838.33999997</v>
      </c>
    </row>
    <row r="35" spans="2:6" x14ac:dyDescent="0.3">
      <c r="B35" s="29">
        <v>42</v>
      </c>
      <c r="C35" s="29" t="s">
        <v>63</v>
      </c>
      <c r="D35" s="29">
        <v>3</v>
      </c>
      <c r="E35" s="30">
        <v>286529</v>
      </c>
      <c r="F35" s="31">
        <v>629078125.70000005</v>
      </c>
    </row>
    <row r="36" spans="2:6" x14ac:dyDescent="0.3">
      <c r="B36" s="29">
        <v>42</v>
      </c>
      <c r="C36" s="29" t="s">
        <v>63</v>
      </c>
      <c r="D36" s="29">
        <v>4</v>
      </c>
      <c r="E36" s="30">
        <v>88144</v>
      </c>
      <c r="F36" s="31">
        <v>322940498.13999999</v>
      </c>
    </row>
    <row r="37" spans="2:6" x14ac:dyDescent="0.3">
      <c r="B37" s="29">
        <v>44</v>
      </c>
      <c r="C37" s="29" t="s">
        <v>63</v>
      </c>
      <c r="D37" s="29">
        <v>1</v>
      </c>
      <c r="E37" s="30">
        <v>218202</v>
      </c>
      <c r="F37" s="31">
        <v>297904969.75999999</v>
      </c>
    </row>
    <row r="38" spans="2:6" x14ac:dyDescent="0.3">
      <c r="B38" s="29">
        <v>44</v>
      </c>
      <c r="C38" s="29" t="s">
        <v>63</v>
      </c>
      <c r="D38" s="29">
        <v>2</v>
      </c>
      <c r="E38" s="30">
        <v>255463</v>
      </c>
      <c r="F38" s="31">
        <v>426405809.89999998</v>
      </c>
    </row>
    <row r="39" spans="2:6" x14ac:dyDescent="0.3">
      <c r="B39" s="29">
        <v>44</v>
      </c>
      <c r="C39" s="29" t="s">
        <v>63</v>
      </c>
      <c r="D39" s="29">
        <v>3</v>
      </c>
      <c r="E39" s="30">
        <v>189960</v>
      </c>
      <c r="F39" s="31">
        <v>433996047.13999999</v>
      </c>
    </row>
    <row r="40" spans="2:6" x14ac:dyDescent="0.3">
      <c r="B40" s="29">
        <v>44</v>
      </c>
      <c r="C40" s="29" t="s">
        <v>63</v>
      </c>
      <c r="D40" s="29">
        <v>4</v>
      </c>
      <c r="E40" s="30">
        <v>15419</v>
      </c>
      <c r="F40" s="31">
        <v>59000725.700000003</v>
      </c>
    </row>
    <row r="41" spans="2:6" x14ac:dyDescent="0.3">
      <c r="B41" s="29">
        <v>44</v>
      </c>
      <c r="C41" s="29" t="s">
        <v>63</v>
      </c>
      <c r="D41" s="29" t="s">
        <v>67</v>
      </c>
      <c r="E41" s="30">
        <v>5518</v>
      </c>
      <c r="F41" s="31">
        <v>9850925.5299999993</v>
      </c>
    </row>
    <row r="42" spans="2:6" x14ac:dyDescent="0.3">
      <c r="B42" s="29">
        <v>47</v>
      </c>
      <c r="C42" s="29" t="s">
        <v>63</v>
      </c>
      <c r="D42" s="29">
        <v>1</v>
      </c>
      <c r="E42" s="30">
        <v>157112</v>
      </c>
      <c r="F42" s="31">
        <v>189686639.56</v>
      </c>
    </row>
    <row r="43" spans="2:6" x14ac:dyDescent="0.3">
      <c r="B43" s="29">
        <v>47</v>
      </c>
      <c r="C43" s="29" t="s">
        <v>63</v>
      </c>
      <c r="D43" s="29">
        <v>2</v>
      </c>
      <c r="E43" s="30">
        <v>181681</v>
      </c>
      <c r="F43" s="31">
        <v>268504436.86000001</v>
      </c>
    </row>
    <row r="44" spans="2:6" x14ac:dyDescent="0.3">
      <c r="B44" s="29">
        <v>47</v>
      </c>
      <c r="C44" s="29" t="s">
        <v>63</v>
      </c>
      <c r="D44" s="29">
        <v>3</v>
      </c>
      <c r="E44" s="30">
        <v>136871</v>
      </c>
      <c r="F44" s="31">
        <v>276352244.02999997</v>
      </c>
    </row>
    <row r="45" spans="2:6" x14ac:dyDescent="0.3">
      <c r="B45" s="29">
        <v>47</v>
      </c>
      <c r="C45" s="29" t="s">
        <v>63</v>
      </c>
      <c r="D45" s="29">
        <v>4</v>
      </c>
      <c r="E45" s="30">
        <v>35726</v>
      </c>
      <c r="F45" s="31">
        <v>120355147.97</v>
      </c>
    </row>
    <row r="46" spans="2:6" x14ac:dyDescent="0.3">
      <c r="B46" s="29">
        <v>50</v>
      </c>
      <c r="C46" s="29" t="s">
        <v>63</v>
      </c>
      <c r="D46" s="29">
        <v>1</v>
      </c>
      <c r="E46" s="30">
        <v>312008</v>
      </c>
      <c r="F46" s="31">
        <v>413456805.13999999</v>
      </c>
    </row>
    <row r="47" spans="2:6" x14ac:dyDescent="0.3">
      <c r="B47" s="29">
        <v>50</v>
      </c>
      <c r="C47" s="29" t="s">
        <v>63</v>
      </c>
      <c r="D47" s="29">
        <v>2</v>
      </c>
      <c r="E47" s="30">
        <v>217086</v>
      </c>
      <c r="F47" s="31">
        <v>352616096.60000002</v>
      </c>
    </row>
    <row r="48" spans="2:6" x14ac:dyDescent="0.3">
      <c r="B48" s="29">
        <v>50</v>
      </c>
      <c r="C48" s="29" t="s">
        <v>63</v>
      </c>
      <c r="D48" s="29">
        <v>3</v>
      </c>
      <c r="E48" s="30">
        <v>202224</v>
      </c>
      <c r="F48" s="31">
        <v>450496915.80000001</v>
      </c>
    </row>
    <row r="49" spans="2:6" x14ac:dyDescent="0.3">
      <c r="B49" s="29">
        <v>50</v>
      </c>
      <c r="C49" s="29" t="s">
        <v>63</v>
      </c>
      <c r="D49" s="29">
        <v>4</v>
      </c>
      <c r="E49" s="30">
        <v>53835</v>
      </c>
      <c r="F49" s="31">
        <v>201224820.19</v>
      </c>
    </row>
    <row r="50" spans="2:6" x14ac:dyDescent="0.3">
      <c r="B50" s="29">
        <v>50</v>
      </c>
      <c r="C50" s="29" t="s">
        <v>63</v>
      </c>
      <c r="D50" s="29" t="s">
        <v>67</v>
      </c>
      <c r="E50" s="30">
        <v>3679</v>
      </c>
      <c r="F50" s="31">
        <v>6601670.4800000004</v>
      </c>
    </row>
    <row r="51" spans="2:6" x14ac:dyDescent="0.3">
      <c r="B51" s="29">
        <v>61</v>
      </c>
      <c r="C51" s="29" t="s">
        <v>63</v>
      </c>
      <c r="D51" s="29">
        <v>1</v>
      </c>
      <c r="E51" s="30">
        <v>102406</v>
      </c>
      <c r="F51" s="31">
        <v>136212903.97999999</v>
      </c>
    </row>
    <row r="52" spans="2:6" x14ac:dyDescent="0.3">
      <c r="B52" s="29">
        <v>61</v>
      </c>
      <c r="C52" s="29" t="s">
        <v>63</v>
      </c>
      <c r="D52" s="29">
        <v>2</v>
      </c>
      <c r="E52" s="30">
        <v>106220</v>
      </c>
      <c r="F52" s="31">
        <v>173975175.21000001</v>
      </c>
    </row>
    <row r="53" spans="2:6" x14ac:dyDescent="0.3">
      <c r="B53" s="29">
        <v>61</v>
      </c>
      <c r="C53" s="29" t="s">
        <v>63</v>
      </c>
      <c r="D53" s="29">
        <v>3</v>
      </c>
      <c r="E53" s="30">
        <v>23751</v>
      </c>
      <c r="F53" s="31">
        <v>53581935.229999997</v>
      </c>
    </row>
    <row r="54" spans="2:6" x14ac:dyDescent="0.3">
      <c r="B54" s="29">
        <v>61</v>
      </c>
      <c r="C54" s="29" t="s">
        <v>63</v>
      </c>
      <c r="D54" s="29">
        <v>4</v>
      </c>
      <c r="E54" s="30">
        <v>125</v>
      </c>
      <c r="F54" s="31">
        <v>475272.16</v>
      </c>
    </row>
    <row r="55" spans="2:6" x14ac:dyDescent="0.3">
      <c r="B55" s="29">
        <v>62</v>
      </c>
      <c r="C55" s="29" t="s">
        <v>63</v>
      </c>
      <c r="D55" s="29">
        <v>1</v>
      </c>
      <c r="E55" s="30">
        <v>114253</v>
      </c>
      <c r="F55" s="31">
        <v>149949712.81999999</v>
      </c>
    </row>
    <row r="56" spans="2:6" x14ac:dyDescent="0.3">
      <c r="B56" s="29">
        <v>62</v>
      </c>
      <c r="C56" s="29" t="s">
        <v>63</v>
      </c>
      <c r="D56" s="29">
        <v>2</v>
      </c>
      <c r="E56" s="30">
        <v>98267</v>
      </c>
      <c r="F56" s="31">
        <v>159899083.53999999</v>
      </c>
    </row>
    <row r="57" spans="2:6" x14ac:dyDescent="0.3">
      <c r="B57" s="29">
        <v>62</v>
      </c>
      <c r="C57" s="29" t="s">
        <v>63</v>
      </c>
      <c r="D57" s="29">
        <v>3</v>
      </c>
      <c r="E57" s="30">
        <v>22134</v>
      </c>
      <c r="F57" s="31">
        <v>49650618.469999999</v>
      </c>
    </row>
    <row r="58" spans="2:6" x14ac:dyDescent="0.3">
      <c r="B58" s="29">
        <v>62</v>
      </c>
      <c r="C58" s="29" t="s">
        <v>63</v>
      </c>
      <c r="D58" s="29">
        <v>4</v>
      </c>
      <c r="E58" s="30">
        <v>289</v>
      </c>
      <c r="F58" s="31">
        <v>998578.94</v>
      </c>
    </row>
    <row r="59" spans="2:6" x14ac:dyDescent="0.3">
      <c r="B59" s="29">
        <v>64</v>
      </c>
      <c r="C59" s="29" t="s">
        <v>63</v>
      </c>
      <c r="D59" s="29">
        <v>1</v>
      </c>
      <c r="E59" s="30">
        <v>252811</v>
      </c>
      <c r="F59" s="31">
        <v>331086281.95999998</v>
      </c>
    </row>
    <row r="60" spans="2:6" x14ac:dyDescent="0.3">
      <c r="B60" s="29">
        <v>64</v>
      </c>
      <c r="C60" s="29" t="s">
        <v>63</v>
      </c>
      <c r="D60" s="29">
        <v>2</v>
      </c>
      <c r="E60" s="30">
        <v>306462</v>
      </c>
      <c r="F60" s="31">
        <v>492250224.37</v>
      </c>
    </row>
    <row r="61" spans="2:6" x14ac:dyDescent="0.3">
      <c r="B61" s="29">
        <v>64</v>
      </c>
      <c r="C61" s="29" t="s">
        <v>63</v>
      </c>
      <c r="D61" s="29">
        <v>3</v>
      </c>
      <c r="E61" s="30">
        <v>235960</v>
      </c>
      <c r="F61" s="31">
        <v>519607845.04000002</v>
      </c>
    </row>
    <row r="62" spans="2:6" x14ac:dyDescent="0.3">
      <c r="B62" s="29">
        <v>64</v>
      </c>
      <c r="C62" s="29" t="s">
        <v>63</v>
      </c>
      <c r="D62" s="29">
        <v>4</v>
      </c>
      <c r="E62" s="30">
        <v>14720</v>
      </c>
      <c r="F62" s="31">
        <v>54379591.899999999</v>
      </c>
    </row>
    <row r="63" spans="2:6" x14ac:dyDescent="0.3">
      <c r="B63" s="29">
        <v>65</v>
      </c>
      <c r="C63" s="29" t="s">
        <v>63</v>
      </c>
      <c r="D63" s="29">
        <v>1</v>
      </c>
      <c r="E63" s="30">
        <v>227699</v>
      </c>
      <c r="F63" s="31">
        <v>382913666.52999997</v>
      </c>
    </row>
    <row r="64" spans="2:6" x14ac:dyDescent="0.3">
      <c r="B64" s="29">
        <v>65</v>
      </c>
      <c r="C64" s="29" t="s">
        <v>63</v>
      </c>
      <c r="D64" s="29">
        <v>2</v>
      </c>
      <c r="E64" s="30">
        <v>284157</v>
      </c>
      <c r="F64" s="31">
        <v>586342625.01999998</v>
      </c>
    </row>
    <row r="65" spans="2:6" x14ac:dyDescent="0.3">
      <c r="B65" s="29">
        <v>65</v>
      </c>
      <c r="C65" s="29" t="s">
        <v>63</v>
      </c>
      <c r="D65" s="29">
        <v>3</v>
      </c>
      <c r="E65" s="30">
        <v>233674</v>
      </c>
      <c r="F65" s="31">
        <v>660591257.16999996</v>
      </c>
    </row>
    <row r="66" spans="2:6" x14ac:dyDescent="0.3">
      <c r="B66" s="29">
        <v>65</v>
      </c>
      <c r="C66" s="29" t="s">
        <v>63</v>
      </c>
      <c r="D66" s="29">
        <v>4</v>
      </c>
      <c r="E66" s="30">
        <v>38682</v>
      </c>
      <c r="F66" s="31">
        <v>183190525.06</v>
      </c>
    </row>
    <row r="67" spans="2:6" x14ac:dyDescent="0.3">
      <c r="B67" s="29">
        <v>68</v>
      </c>
      <c r="C67" s="29" t="s">
        <v>63</v>
      </c>
      <c r="D67" s="29">
        <v>1</v>
      </c>
      <c r="E67" s="30">
        <v>378128</v>
      </c>
      <c r="F67" s="31">
        <v>499615521.22000003</v>
      </c>
    </row>
    <row r="68" spans="2:6" x14ac:dyDescent="0.3">
      <c r="B68" s="29">
        <v>68</v>
      </c>
      <c r="C68" s="29" t="s">
        <v>63</v>
      </c>
      <c r="D68" s="29">
        <v>2</v>
      </c>
      <c r="E68" s="30">
        <v>366331</v>
      </c>
      <c r="F68" s="31">
        <v>593924757.35000002</v>
      </c>
    </row>
    <row r="69" spans="2:6" x14ac:dyDescent="0.3">
      <c r="B69" s="29">
        <v>68</v>
      </c>
      <c r="C69" s="29" t="s">
        <v>63</v>
      </c>
      <c r="D69" s="29">
        <v>3</v>
      </c>
      <c r="E69" s="30">
        <v>316734</v>
      </c>
      <c r="F69" s="31">
        <v>703528610.60000002</v>
      </c>
    </row>
    <row r="70" spans="2:6" x14ac:dyDescent="0.3">
      <c r="B70" s="29">
        <v>68</v>
      </c>
      <c r="C70" s="29" t="s">
        <v>63</v>
      </c>
      <c r="D70" s="29" t="s">
        <v>64</v>
      </c>
      <c r="E70" s="30">
        <v>16812</v>
      </c>
      <c r="F70" s="31">
        <v>27679217.41</v>
      </c>
    </row>
    <row r="71" spans="2:6" x14ac:dyDescent="0.3">
      <c r="B71" s="29">
        <v>68</v>
      </c>
      <c r="C71" s="29" t="s">
        <v>63</v>
      </c>
      <c r="D71" s="29" t="s">
        <v>65</v>
      </c>
      <c r="E71" s="30">
        <v>16321</v>
      </c>
      <c r="F71" s="31">
        <v>32961478.52</v>
      </c>
    </row>
    <row r="72" spans="2:6" x14ac:dyDescent="0.3">
      <c r="B72" s="29">
        <v>68</v>
      </c>
      <c r="C72" s="29" t="s">
        <v>63</v>
      </c>
      <c r="D72" s="29" t="s">
        <v>66</v>
      </c>
      <c r="E72" s="30">
        <v>17274</v>
      </c>
      <c r="F72" s="31">
        <v>47794653.789999999</v>
      </c>
    </row>
    <row r="73" spans="2:6" x14ac:dyDescent="0.3">
      <c r="B73" s="29">
        <v>76</v>
      </c>
      <c r="C73" s="29" t="s">
        <v>63</v>
      </c>
      <c r="D73" s="29">
        <v>1</v>
      </c>
      <c r="E73" s="30">
        <v>255362</v>
      </c>
      <c r="F73" s="31">
        <v>344177931.64999998</v>
      </c>
    </row>
    <row r="74" spans="2:6" x14ac:dyDescent="0.3">
      <c r="B74" s="29">
        <v>76</v>
      </c>
      <c r="C74" s="29" t="s">
        <v>63</v>
      </c>
      <c r="D74" s="29">
        <v>2</v>
      </c>
      <c r="E74" s="30">
        <v>264454</v>
      </c>
      <c r="F74" s="31">
        <v>438218301.30000001</v>
      </c>
    </row>
    <row r="75" spans="2:6" x14ac:dyDescent="0.3">
      <c r="B75" s="29">
        <v>76</v>
      </c>
      <c r="C75" s="29" t="s">
        <v>63</v>
      </c>
      <c r="D75" s="29">
        <v>3</v>
      </c>
      <c r="E75" s="30">
        <v>140372</v>
      </c>
      <c r="F75" s="31">
        <v>318906340.00999999</v>
      </c>
    </row>
    <row r="76" spans="2:6" x14ac:dyDescent="0.3">
      <c r="B76" s="29">
        <v>76</v>
      </c>
      <c r="C76" s="29" t="s">
        <v>63</v>
      </c>
      <c r="D76" s="29">
        <v>4</v>
      </c>
      <c r="E76" s="30">
        <v>20209</v>
      </c>
      <c r="F76" s="31">
        <v>77160858.019999996</v>
      </c>
    </row>
    <row r="77" spans="2:6" x14ac:dyDescent="0.3">
      <c r="B77" s="29">
        <v>84</v>
      </c>
      <c r="C77" s="29" t="s">
        <v>63</v>
      </c>
      <c r="D77" s="29">
        <v>1</v>
      </c>
      <c r="E77" s="30">
        <v>101876</v>
      </c>
      <c r="F77" s="31">
        <v>133236595.40000001</v>
      </c>
    </row>
    <row r="78" spans="2:6" x14ac:dyDescent="0.3">
      <c r="B78" s="29">
        <v>84</v>
      </c>
      <c r="C78" s="29" t="s">
        <v>63</v>
      </c>
      <c r="D78" s="29">
        <v>2</v>
      </c>
      <c r="E78" s="30">
        <v>174795</v>
      </c>
      <c r="F78" s="31">
        <v>280546560.32999998</v>
      </c>
    </row>
    <row r="79" spans="2:6" x14ac:dyDescent="0.3">
      <c r="B79" s="29">
        <v>84</v>
      </c>
      <c r="C79" s="29" t="s">
        <v>63</v>
      </c>
      <c r="D79" s="29">
        <v>3</v>
      </c>
      <c r="E79" s="30">
        <v>172729</v>
      </c>
      <c r="F79" s="31">
        <v>379816609.92000002</v>
      </c>
    </row>
    <row r="80" spans="2:6" x14ac:dyDescent="0.3">
      <c r="B80" s="29">
        <v>84</v>
      </c>
      <c r="C80" s="29" t="s">
        <v>63</v>
      </c>
      <c r="D80" s="29">
        <v>4</v>
      </c>
      <c r="E80" s="30">
        <v>20879</v>
      </c>
      <c r="F80" s="31">
        <v>76896329.310000002</v>
      </c>
    </row>
    <row r="81" spans="2:6" x14ac:dyDescent="0.3">
      <c r="B81" s="29">
        <v>102</v>
      </c>
      <c r="C81" s="29" t="s">
        <v>63</v>
      </c>
      <c r="D81" s="29">
        <v>1</v>
      </c>
      <c r="E81" s="30">
        <v>218094</v>
      </c>
      <c r="F81" s="31">
        <v>277889060.31</v>
      </c>
    </row>
    <row r="82" spans="2:6" x14ac:dyDescent="0.3">
      <c r="B82" s="29">
        <v>102</v>
      </c>
      <c r="C82" s="29" t="s">
        <v>63</v>
      </c>
      <c r="D82" s="29">
        <v>2</v>
      </c>
      <c r="E82" s="30">
        <v>288778</v>
      </c>
      <c r="F82" s="31">
        <v>445322745.88</v>
      </c>
    </row>
    <row r="83" spans="2:6" x14ac:dyDescent="0.3">
      <c r="B83" s="29">
        <v>102</v>
      </c>
      <c r="C83" s="29" t="s">
        <v>63</v>
      </c>
      <c r="D83" s="29">
        <v>3</v>
      </c>
      <c r="E83" s="30">
        <v>92329</v>
      </c>
      <c r="F83" s="31">
        <v>193911709.66</v>
      </c>
    </row>
    <row r="84" spans="2:6" x14ac:dyDescent="0.3">
      <c r="B84" s="29">
        <v>106</v>
      </c>
      <c r="C84" s="29" t="s">
        <v>63</v>
      </c>
      <c r="D84" s="29">
        <v>1</v>
      </c>
      <c r="E84" s="30">
        <v>375466</v>
      </c>
      <c r="F84" s="31">
        <v>486967951.47000003</v>
      </c>
    </row>
    <row r="85" spans="2:6" x14ac:dyDescent="0.3">
      <c r="B85" s="29">
        <v>106</v>
      </c>
      <c r="C85" s="29" t="s">
        <v>63</v>
      </c>
      <c r="D85" s="29">
        <v>2</v>
      </c>
      <c r="E85" s="30">
        <v>522047</v>
      </c>
      <c r="F85" s="31">
        <v>830690446.95000005</v>
      </c>
    </row>
    <row r="86" spans="2:6" x14ac:dyDescent="0.3">
      <c r="B86" s="29">
        <v>106</v>
      </c>
      <c r="C86" s="29" t="s">
        <v>63</v>
      </c>
      <c r="D86" s="29">
        <v>3</v>
      </c>
      <c r="E86" s="30">
        <v>475627</v>
      </c>
      <c r="F86" s="31">
        <v>1036939165.09</v>
      </c>
    </row>
    <row r="87" spans="2:6" x14ac:dyDescent="0.3">
      <c r="B87" s="29">
        <v>106</v>
      </c>
      <c r="C87" s="29" t="s">
        <v>63</v>
      </c>
      <c r="D87" s="29">
        <v>4</v>
      </c>
      <c r="E87" s="30">
        <v>190977</v>
      </c>
      <c r="F87" s="31">
        <v>697559824.53999996</v>
      </c>
    </row>
    <row r="88" spans="2:6" x14ac:dyDescent="0.3">
      <c r="B88" s="29">
        <v>107</v>
      </c>
      <c r="C88" s="29" t="s">
        <v>63</v>
      </c>
      <c r="D88" s="29">
        <v>1</v>
      </c>
      <c r="E88" s="30">
        <v>216645</v>
      </c>
      <c r="F88" s="31">
        <v>274425789.30000001</v>
      </c>
    </row>
    <row r="89" spans="2:6" x14ac:dyDescent="0.3">
      <c r="B89" s="29">
        <v>107</v>
      </c>
      <c r="C89" s="29" t="s">
        <v>63</v>
      </c>
      <c r="D89" s="29">
        <v>2</v>
      </c>
      <c r="E89" s="30">
        <v>261650</v>
      </c>
      <c r="F89" s="31">
        <v>405554835.45999998</v>
      </c>
    </row>
    <row r="90" spans="2:6" x14ac:dyDescent="0.3">
      <c r="B90" s="29">
        <v>107</v>
      </c>
      <c r="C90" s="29" t="s">
        <v>63</v>
      </c>
      <c r="D90" s="29">
        <v>3</v>
      </c>
      <c r="E90" s="30">
        <v>204243</v>
      </c>
      <c r="F90" s="31">
        <v>433889429.69</v>
      </c>
    </row>
    <row r="91" spans="2:6" x14ac:dyDescent="0.3">
      <c r="B91" s="29">
        <v>107</v>
      </c>
      <c r="C91" s="29" t="s">
        <v>63</v>
      </c>
      <c r="D91" s="29">
        <v>4</v>
      </c>
      <c r="E91" s="30">
        <v>73077</v>
      </c>
      <c r="F91" s="31">
        <v>259438048.66999999</v>
      </c>
    </row>
    <row r="92" spans="2:6" x14ac:dyDescent="0.3">
      <c r="B92" s="29">
        <v>107</v>
      </c>
      <c r="C92" s="29" t="s">
        <v>63</v>
      </c>
      <c r="D92" s="29" t="s">
        <v>67</v>
      </c>
      <c r="E92" s="30">
        <v>5400</v>
      </c>
      <c r="F92" s="31">
        <v>9819877.9700000007</v>
      </c>
    </row>
    <row r="93" spans="2:6" x14ac:dyDescent="0.3">
      <c r="B93" s="29">
        <v>108</v>
      </c>
      <c r="C93" s="29" t="s">
        <v>63</v>
      </c>
      <c r="D93" s="29">
        <v>1</v>
      </c>
      <c r="E93" s="30">
        <v>140406</v>
      </c>
      <c r="F93" s="31">
        <v>186005472.69</v>
      </c>
    </row>
    <row r="94" spans="2:6" x14ac:dyDescent="0.3">
      <c r="B94" s="29">
        <v>108</v>
      </c>
      <c r="C94" s="29" t="s">
        <v>63</v>
      </c>
      <c r="D94" s="29">
        <v>2</v>
      </c>
      <c r="E94" s="30">
        <v>202307</v>
      </c>
      <c r="F94" s="31">
        <v>329052869.77999997</v>
      </c>
    </row>
    <row r="95" spans="2:6" x14ac:dyDescent="0.3">
      <c r="B95" s="29">
        <v>108</v>
      </c>
      <c r="C95" s="29" t="s">
        <v>63</v>
      </c>
      <c r="D95" s="29">
        <v>3</v>
      </c>
      <c r="E95" s="30">
        <v>171724</v>
      </c>
      <c r="F95" s="31">
        <v>382674078.89999998</v>
      </c>
    </row>
    <row r="96" spans="2:6" x14ac:dyDescent="0.3">
      <c r="B96" s="29">
        <v>108</v>
      </c>
      <c r="C96" s="29" t="s">
        <v>63</v>
      </c>
      <c r="D96" s="29">
        <v>4</v>
      </c>
      <c r="E96" s="30">
        <v>50114</v>
      </c>
      <c r="F96" s="31">
        <v>187001497.41</v>
      </c>
    </row>
    <row r="97" spans="2:6" x14ac:dyDescent="0.3">
      <c r="B97" s="29">
        <v>109</v>
      </c>
      <c r="C97" s="29" t="s">
        <v>63</v>
      </c>
      <c r="D97" s="29">
        <v>1</v>
      </c>
      <c r="E97" s="30">
        <v>154812</v>
      </c>
      <c r="F97" s="31">
        <v>178583800.16</v>
      </c>
    </row>
    <row r="98" spans="2:6" x14ac:dyDescent="0.3">
      <c r="B98" s="29">
        <v>109</v>
      </c>
      <c r="C98" s="29" t="s">
        <v>63</v>
      </c>
      <c r="D98" s="29">
        <v>2</v>
      </c>
      <c r="E98" s="30">
        <v>219315</v>
      </c>
      <c r="F98" s="31">
        <v>309497149.87</v>
      </c>
    </row>
    <row r="99" spans="2:6" x14ac:dyDescent="0.3">
      <c r="B99" s="29">
        <v>109</v>
      </c>
      <c r="C99" s="29" t="s">
        <v>63</v>
      </c>
      <c r="D99" s="29">
        <v>3</v>
      </c>
      <c r="E99" s="30">
        <v>229710</v>
      </c>
      <c r="F99" s="31">
        <v>444600243.55000001</v>
      </c>
    </row>
    <row r="100" spans="2:6" x14ac:dyDescent="0.3">
      <c r="B100" s="29">
        <v>109</v>
      </c>
      <c r="C100" s="29" t="s">
        <v>63</v>
      </c>
      <c r="D100" s="29">
        <v>4</v>
      </c>
      <c r="E100" s="30">
        <v>71999</v>
      </c>
      <c r="F100" s="31">
        <v>233191185.91999999</v>
      </c>
    </row>
    <row r="101" spans="2:6" x14ac:dyDescent="0.3">
      <c r="B101" s="29">
        <v>115</v>
      </c>
      <c r="C101" s="29" t="s">
        <v>63</v>
      </c>
      <c r="D101" s="29">
        <v>1</v>
      </c>
      <c r="E101" s="30">
        <v>224021</v>
      </c>
      <c r="F101" s="31">
        <v>290654106.44</v>
      </c>
    </row>
    <row r="102" spans="2:6" x14ac:dyDescent="0.3">
      <c r="B102" s="29">
        <v>115</v>
      </c>
      <c r="C102" s="29" t="s">
        <v>63</v>
      </c>
      <c r="D102" s="29">
        <v>2</v>
      </c>
      <c r="E102" s="30">
        <v>227946</v>
      </c>
      <c r="F102" s="31">
        <v>362831480.80000001</v>
      </c>
    </row>
    <row r="103" spans="2:6" x14ac:dyDescent="0.3">
      <c r="B103" s="29">
        <v>115</v>
      </c>
      <c r="C103" s="29" t="s">
        <v>63</v>
      </c>
      <c r="D103" s="29">
        <v>3</v>
      </c>
      <c r="E103" s="30">
        <v>145325</v>
      </c>
      <c r="F103" s="31">
        <v>317072438.99000001</v>
      </c>
    </row>
    <row r="104" spans="2:6" x14ac:dyDescent="0.3">
      <c r="B104" s="29">
        <v>115</v>
      </c>
      <c r="C104" s="29" t="s">
        <v>63</v>
      </c>
      <c r="D104" s="29">
        <v>4</v>
      </c>
      <c r="E104" s="30">
        <v>30785</v>
      </c>
      <c r="F104" s="31">
        <v>112502163.48999999</v>
      </c>
    </row>
    <row r="105" spans="2:6" x14ac:dyDescent="0.3">
      <c r="B105" s="29">
        <v>118</v>
      </c>
      <c r="C105" s="29" t="s">
        <v>63</v>
      </c>
      <c r="D105" s="29">
        <v>1</v>
      </c>
      <c r="E105" s="30">
        <v>178783</v>
      </c>
      <c r="F105" s="31">
        <v>235555881.5</v>
      </c>
    </row>
    <row r="106" spans="2:6" x14ac:dyDescent="0.3">
      <c r="B106" s="29">
        <v>118</v>
      </c>
      <c r="C106" s="29" t="s">
        <v>63</v>
      </c>
      <c r="D106" s="29">
        <v>2</v>
      </c>
      <c r="E106" s="30">
        <v>278526</v>
      </c>
      <c r="F106" s="31">
        <v>449135257.13999999</v>
      </c>
    </row>
    <row r="107" spans="2:6" x14ac:dyDescent="0.3">
      <c r="B107" s="29">
        <v>118</v>
      </c>
      <c r="C107" s="29" t="s">
        <v>63</v>
      </c>
      <c r="D107" s="29">
        <v>3</v>
      </c>
      <c r="E107" s="30">
        <v>200520</v>
      </c>
      <c r="F107" s="31">
        <v>443674004.39999998</v>
      </c>
    </row>
    <row r="108" spans="2:6" x14ac:dyDescent="0.3">
      <c r="B108" s="29">
        <v>118</v>
      </c>
      <c r="C108" s="29" t="s">
        <v>63</v>
      </c>
      <c r="D108" s="29">
        <v>4</v>
      </c>
      <c r="E108" s="30">
        <v>23748</v>
      </c>
      <c r="F108" s="31">
        <v>88343115.519999996</v>
      </c>
    </row>
    <row r="109" spans="2:6" x14ac:dyDescent="0.3">
      <c r="B109" s="29">
        <v>132</v>
      </c>
      <c r="C109" s="29" t="s">
        <v>63</v>
      </c>
      <c r="D109" s="29">
        <v>1</v>
      </c>
      <c r="E109" s="30">
        <v>573476</v>
      </c>
      <c r="F109" s="31">
        <v>756461534.51999998</v>
      </c>
    </row>
    <row r="110" spans="2:6" x14ac:dyDescent="0.3">
      <c r="B110" s="29">
        <v>132</v>
      </c>
      <c r="C110" s="29" t="s">
        <v>63</v>
      </c>
      <c r="D110" s="29">
        <v>2</v>
      </c>
      <c r="E110" s="30">
        <v>516594</v>
      </c>
      <c r="F110" s="31">
        <v>836062628.61000001</v>
      </c>
    </row>
    <row r="111" spans="2:6" x14ac:dyDescent="0.3">
      <c r="B111" s="29">
        <v>132</v>
      </c>
      <c r="C111" s="29" t="s">
        <v>63</v>
      </c>
      <c r="D111" s="29">
        <v>3</v>
      </c>
      <c r="E111" s="30">
        <v>321855</v>
      </c>
      <c r="F111" s="31">
        <v>713623345.17999995</v>
      </c>
    </row>
    <row r="112" spans="2:6" x14ac:dyDescent="0.3">
      <c r="B112" s="29">
        <v>132</v>
      </c>
      <c r="C112" s="29" t="s">
        <v>63</v>
      </c>
      <c r="D112" s="29">
        <v>4</v>
      </c>
      <c r="E112" s="30">
        <v>12794</v>
      </c>
      <c r="F112" s="31">
        <v>47537702.43</v>
      </c>
    </row>
    <row r="113" spans="2:6" x14ac:dyDescent="0.3">
      <c r="B113" s="29">
        <v>151</v>
      </c>
      <c r="C113" s="29" t="s">
        <v>63</v>
      </c>
      <c r="D113" s="29">
        <v>1</v>
      </c>
      <c r="E113" s="30">
        <v>261019</v>
      </c>
      <c r="F113" s="31">
        <v>438946777.64999998</v>
      </c>
    </row>
    <row r="114" spans="2:6" x14ac:dyDescent="0.3">
      <c r="B114" s="29">
        <v>151</v>
      </c>
      <c r="C114" s="29" t="s">
        <v>63</v>
      </c>
      <c r="D114" s="29">
        <v>2</v>
      </c>
      <c r="E114" s="30">
        <v>398406</v>
      </c>
      <c r="F114" s="31">
        <v>822089267.08000004</v>
      </c>
    </row>
    <row r="115" spans="2:6" x14ac:dyDescent="0.3">
      <c r="B115" s="29">
        <v>151</v>
      </c>
      <c r="C115" s="29" t="s">
        <v>63</v>
      </c>
      <c r="D115" s="29">
        <v>3</v>
      </c>
      <c r="E115" s="30">
        <v>285756</v>
      </c>
      <c r="F115" s="31">
        <v>807825925.37</v>
      </c>
    </row>
    <row r="116" spans="2:6" x14ac:dyDescent="0.3">
      <c r="B116" s="29">
        <v>151</v>
      </c>
      <c r="C116" s="29" t="s">
        <v>63</v>
      </c>
      <c r="D116" s="29">
        <v>4</v>
      </c>
      <c r="E116" s="30">
        <v>60965</v>
      </c>
      <c r="F116" s="31">
        <v>288718534.72000003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84099-544B-418A-ABF4-4E75D111096E}">
  <dimension ref="B2:E286"/>
  <sheetViews>
    <sheetView showGridLines="0" workbookViewId="0"/>
  </sheetViews>
  <sheetFormatPr baseColWidth="10" defaultRowHeight="14.4" x14ac:dyDescent="0.3"/>
  <cols>
    <col min="1" max="1" width="4.6640625" customWidth="1"/>
    <col min="2" max="2" width="10.77734375" bestFit="1" customWidth="1"/>
    <col min="3" max="3" width="14.109375" bestFit="1" customWidth="1"/>
    <col min="4" max="4" width="10.77734375" bestFit="1" customWidth="1"/>
    <col min="5" max="5" width="16.109375" bestFit="1" customWidth="1"/>
  </cols>
  <sheetData>
    <row r="2" spans="2:5" ht="15.6" x14ac:dyDescent="0.3">
      <c r="B2" s="36" t="s">
        <v>4</v>
      </c>
      <c r="C2" s="36" t="s">
        <v>60</v>
      </c>
      <c r="D2" s="37" t="s">
        <v>53</v>
      </c>
      <c r="E2" s="38" t="s">
        <v>61</v>
      </c>
    </row>
    <row r="3" spans="2:5" x14ac:dyDescent="0.3">
      <c r="B3" s="39">
        <v>4</v>
      </c>
      <c r="C3" s="39">
        <v>1</v>
      </c>
      <c r="D3" s="40">
        <v>0</v>
      </c>
      <c r="E3" s="30">
        <v>4742</v>
      </c>
    </row>
    <row r="4" spans="2:5" x14ac:dyDescent="0.3">
      <c r="B4" s="39">
        <v>4</v>
      </c>
      <c r="C4" s="39">
        <v>1</v>
      </c>
      <c r="D4" s="40">
        <v>1201.19</v>
      </c>
      <c r="E4" s="30">
        <v>81584</v>
      </c>
    </row>
    <row r="5" spans="2:5" x14ac:dyDescent="0.3">
      <c r="B5" s="39">
        <v>4</v>
      </c>
      <c r="C5" s="39">
        <v>1</v>
      </c>
      <c r="D5" s="40">
        <v>1321.309</v>
      </c>
      <c r="E5" s="30">
        <v>156352</v>
      </c>
    </row>
    <row r="6" spans="2:5" x14ac:dyDescent="0.3">
      <c r="B6" s="39">
        <v>4</v>
      </c>
      <c r="C6" s="39">
        <v>2</v>
      </c>
      <c r="D6" s="40">
        <v>0</v>
      </c>
      <c r="E6" s="30">
        <v>3542</v>
      </c>
    </row>
    <row r="7" spans="2:5" x14ac:dyDescent="0.3">
      <c r="B7" s="39">
        <v>4</v>
      </c>
      <c r="C7" s="39">
        <v>2</v>
      </c>
      <c r="D7" s="40">
        <v>1473.89</v>
      </c>
      <c r="E7" s="30">
        <v>55032</v>
      </c>
    </row>
    <row r="8" spans="2:5" x14ac:dyDescent="0.3">
      <c r="B8" s="39">
        <v>4</v>
      </c>
      <c r="C8" s="39">
        <v>2</v>
      </c>
      <c r="D8" s="40">
        <v>1621.279</v>
      </c>
      <c r="E8" s="30">
        <v>89556</v>
      </c>
    </row>
    <row r="9" spans="2:5" x14ac:dyDescent="0.3">
      <c r="B9" s="39">
        <v>4</v>
      </c>
      <c r="C9" s="39">
        <v>3</v>
      </c>
      <c r="D9" s="40">
        <v>0</v>
      </c>
      <c r="E9" s="30">
        <v>3027</v>
      </c>
    </row>
    <row r="10" spans="2:5" x14ac:dyDescent="0.3">
      <c r="B10" s="39">
        <v>4</v>
      </c>
      <c r="C10" s="39">
        <v>3</v>
      </c>
      <c r="D10" s="40">
        <v>2019.27</v>
      </c>
      <c r="E10" s="30">
        <v>43483</v>
      </c>
    </row>
    <row r="11" spans="2:5" x14ac:dyDescent="0.3">
      <c r="B11" s="39">
        <v>4</v>
      </c>
      <c r="C11" s="39">
        <v>3</v>
      </c>
      <c r="D11" s="40">
        <v>2221.1970000000001</v>
      </c>
      <c r="E11" s="30">
        <v>70872</v>
      </c>
    </row>
    <row r="12" spans="2:5" x14ac:dyDescent="0.3">
      <c r="B12" s="39">
        <v>4</v>
      </c>
      <c r="C12" s="39">
        <v>4</v>
      </c>
      <c r="D12" s="40">
        <v>0</v>
      </c>
      <c r="E12" s="30">
        <v>1447</v>
      </c>
    </row>
    <row r="13" spans="2:5" x14ac:dyDescent="0.3">
      <c r="B13" s="39">
        <v>4</v>
      </c>
      <c r="C13" s="39">
        <v>4</v>
      </c>
      <c r="D13" s="40">
        <v>3382.72</v>
      </c>
      <c r="E13" s="30">
        <v>22487</v>
      </c>
    </row>
    <row r="14" spans="2:5" x14ac:dyDescent="0.3">
      <c r="B14" s="39">
        <v>4</v>
      </c>
      <c r="C14" s="39">
        <v>4</v>
      </c>
      <c r="D14" s="40">
        <v>3720.9920000000002</v>
      </c>
      <c r="E14" s="30">
        <v>35812</v>
      </c>
    </row>
    <row r="15" spans="2:5" x14ac:dyDescent="0.3">
      <c r="B15" s="39">
        <v>4</v>
      </c>
      <c r="C15" s="39" t="s">
        <v>67</v>
      </c>
      <c r="D15" s="40">
        <v>1670.8919000000001</v>
      </c>
      <c r="E15" s="30">
        <v>1732</v>
      </c>
    </row>
    <row r="16" spans="2:5" x14ac:dyDescent="0.3">
      <c r="B16" s="39">
        <v>4</v>
      </c>
      <c r="C16" s="39" t="s">
        <v>67</v>
      </c>
      <c r="D16" s="40">
        <v>1837.98109</v>
      </c>
      <c r="E16" s="30">
        <v>2532</v>
      </c>
    </row>
    <row r="17" spans="2:5" x14ac:dyDescent="0.3">
      <c r="B17" s="39">
        <v>7</v>
      </c>
      <c r="C17" s="39">
        <v>1</v>
      </c>
      <c r="D17" s="40">
        <v>1201.19</v>
      </c>
      <c r="E17" s="30">
        <v>1302</v>
      </c>
    </row>
    <row r="18" spans="2:5" x14ac:dyDescent="0.3">
      <c r="B18" s="39">
        <v>7</v>
      </c>
      <c r="C18" s="39">
        <v>1</v>
      </c>
      <c r="D18" s="40">
        <v>1321.309</v>
      </c>
      <c r="E18" s="30">
        <v>142067</v>
      </c>
    </row>
    <row r="19" spans="2:5" x14ac:dyDescent="0.3">
      <c r="B19" s="39">
        <v>7</v>
      </c>
      <c r="C19" s="39">
        <v>1</v>
      </c>
      <c r="D19" s="40">
        <v>1681.6659999999999</v>
      </c>
      <c r="E19" s="30">
        <v>1541</v>
      </c>
    </row>
    <row r="20" spans="2:5" x14ac:dyDescent="0.3">
      <c r="B20" s="39">
        <v>7</v>
      </c>
      <c r="C20" s="39">
        <v>2</v>
      </c>
      <c r="D20" s="40">
        <v>1473.89</v>
      </c>
      <c r="E20" s="30">
        <v>1299</v>
      </c>
    </row>
    <row r="21" spans="2:5" x14ac:dyDescent="0.3">
      <c r="B21" s="39">
        <v>7</v>
      </c>
      <c r="C21" s="39">
        <v>2</v>
      </c>
      <c r="D21" s="40">
        <v>1621.279</v>
      </c>
      <c r="E21" s="30">
        <v>154933</v>
      </c>
    </row>
    <row r="22" spans="2:5" x14ac:dyDescent="0.3">
      <c r="B22" s="39">
        <v>7</v>
      </c>
      <c r="C22" s="39">
        <v>2</v>
      </c>
      <c r="D22" s="40">
        <v>2063.4459999999999</v>
      </c>
      <c r="E22" s="30">
        <v>1358</v>
      </c>
    </row>
    <row r="23" spans="2:5" x14ac:dyDescent="0.3">
      <c r="B23" s="39">
        <v>7</v>
      </c>
      <c r="C23" s="39">
        <v>3</v>
      </c>
      <c r="D23" s="40">
        <v>2019.27</v>
      </c>
      <c r="E23" s="30">
        <v>896</v>
      </c>
    </row>
    <row r="24" spans="2:5" x14ac:dyDescent="0.3">
      <c r="B24" s="39">
        <v>7</v>
      </c>
      <c r="C24" s="39">
        <v>3</v>
      </c>
      <c r="D24" s="40">
        <v>2221.1970000000001</v>
      </c>
      <c r="E24" s="30">
        <v>102700</v>
      </c>
    </row>
    <row r="25" spans="2:5" x14ac:dyDescent="0.3">
      <c r="B25" s="39">
        <v>7</v>
      </c>
      <c r="C25" s="39">
        <v>3</v>
      </c>
      <c r="D25" s="40">
        <v>2826.9780000000001</v>
      </c>
      <c r="E25" s="30">
        <v>1040</v>
      </c>
    </row>
    <row r="26" spans="2:5" x14ac:dyDescent="0.3">
      <c r="B26" s="39">
        <v>7</v>
      </c>
      <c r="C26" s="39">
        <v>4</v>
      </c>
      <c r="D26" s="40">
        <v>3382.72</v>
      </c>
      <c r="E26" s="30">
        <v>186</v>
      </c>
    </row>
    <row r="27" spans="2:5" x14ac:dyDescent="0.3">
      <c r="B27" s="39">
        <v>7</v>
      </c>
      <c r="C27" s="39">
        <v>4</v>
      </c>
      <c r="D27" s="40">
        <v>3720.9920000000002</v>
      </c>
      <c r="E27" s="30">
        <v>20765</v>
      </c>
    </row>
    <row r="28" spans="2:5" x14ac:dyDescent="0.3">
      <c r="B28" s="39">
        <v>7</v>
      </c>
      <c r="C28" s="39">
        <v>4</v>
      </c>
      <c r="D28" s="40">
        <v>4735.808</v>
      </c>
      <c r="E28" s="30">
        <v>331</v>
      </c>
    </row>
    <row r="29" spans="2:5" x14ac:dyDescent="0.3">
      <c r="B29" s="39">
        <v>7</v>
      </c>
      <c r="C29" s="39" t="s">
        <v>67</v>
      </c>
      <c r="D29" s="40">
        <v>1609.6759</v>
      </c>
      <c r="E29" s="30">
        <v>19</v>
      </c>
    </row>
    <row r="30" spans="2:5" x14ac:dyDescent="0.3">
      <c r="B30" s="39">
        <v>7</v>
      </c>
      <c r="C30" s="39" t="s">
        <v>67</v>
      </c>
      <c r="D30" s="40">
        <v>1770.6434899999999</v>
      </c>
      <c r="E30" s="30">
        <v>4363</v>
      </c>
    </row>
    <row r="31" spans="2:5" x14ac:dyDescent="0.3">
      <c r="B31" s="39">
        <v>12</v>
      </c>
      <c r="C31" s="39">
        <v>1</v>
      </c>
      <c r="D31" s="40">
        <v>1201.19</v>
      </c>
      <c r="E31" s="30">
        <v>73983</v>
      </c>
    </row>
    <row r="32" spans="2:5" x14ac:dyDescent="0.3">
      <c r="B32" s="39">
        <v>12</v>
      </c>
      <c r="C32" s="39">
        <v>1</v>
      </c>
      <c r="D32" s="40">
        <v>1321.309</v>
      </c>
      <c r="E32" s="30">
        <v>449115</v>
      </c>
    </row>
    <row r="33" spans="2:5" x14ac:dyDescent="0.3">
      <c r="B33" s="39">
        <v>12</v>
      </c>
      <c r="C33" s="39">
        <v>2</v>
      </c>
      <c r="D33" s="40">
        <v>1473.89</v>
      </c>
      <c r="E33" s="30">
        <v>95363</v>
      </c>
    </row>
    <row r="34" spans="2:5" x14ac:dyDescent="0.3">
      <c r="B34" s="39">
        <v>12</v>
      </c>
      <c r="C34" s="39">
        <v>2</v>
      </c>
      <c r="D34" s="40">
        <v>1621.279</v>
      </c>
      <c r="E34" s="30">
        <v>460295</v>
      </c>
    </row>
    <row r="35" spans="2:5" x14ac:dyDescent="0.3">
      <c r="B35" s="39">
        <v>12</v>
      </c>
      <c r="C35" s="39">
        <v>3</v>
      </c>
      <c r="D35" s="40">
        <v>2019.27</v>
      </c>
      <c r="E35" s="30">
        <v>38150</v>
      </c>
    </row>
    <row r="36" spans="2:5" x14ac:dyDescent="0.3">
      <c r="B36" s="39">
        <v>12</v>
      </c>
      <c r="C36" s="39">
        <v>3</v>
      </c>
      <c r="D36" s="40">
        <v>2221.1970000000001</v>
      </c>
      <c r="E36" s="30">
        <v>200326</v>
      </c>
    </row>
    <row r="37" spans="2:5" x14ac:dyDescent="0.3">
      <c r="B37" s="39">
        <v>25</v>
      </c>
      <c r="C37" s="39">
        <v>1</v>
      </c>
      <c r="D37" s="40">
        <v>1201.19</v>
      </c>
      <c r="E37" s="30">
        <v>13672</v>
      </c>
    </row>
    <row r="38" spans="2:5" x14ac:dyDescent="0.3">
      <c r="B38" s="39">
        <v>25</v>
      </c>
      <c r="C38" s="39">
        <v>1</v>
      </c>
      <c r="D38" s="40">
        <v>1321.309</v>
      </c>
      <c r="E38" s="30">
        <v>100780</v>
      </c>
    </row>
    <row r="39" spans="2:5" x14ac:dyDescent="0.3">
      <c r="B39" s="39">
        <v>25</v>
      </c>
      <c r="C39" s="39">
        <v>2</v>
      </c>
      <c r="D39" s="40">
        <v>1473.89</v>
      </c>
      <c r="E39" s="30">
        <v>13652</v>
      </c>
    </row>
    <row r="40" spans="2:5" x14ac:dyDescent="0.3">
      <c r="B40" s="39">
        <v>25</v>
      </c>
      <c r="C40" s="39">
        <v>2</v>
      </c>
      <c r="D40" s="40">
        <v>1621.279</v>
      </c>
      <c r="E40" s="30">
        <v>104244</v>
      </c>
    </row>
    <row r="41" spans="2:5" x14ac:dyDescent="0.3">
      <c r="B41" s="39">
        <v>25</v>
      </c>
      <c r="C41" s="39">
        <v>3</v>
      </c>
      <c r="D41" s="40">
        <v>2019.27</v>
      </c>
      <c r="E41" s="30">
        <v>17269</v>
      </c>
    </row>
    <row r="42" spans="2:5" x14ac:dyDescent="0.3">
      <c r="B42" s="39">
        <v>25</v>
      </c>
      <c r="C42" s="39">
        <v>3</v>
      </c>
      <c r="D42" s="40">
        <v>2221.1970000000001</v>
      </c>
      <c r="E42" s="30">
        <v>123533</v>
      </c>
    </row>
    <row r="43" spans="2:5" x14ac:dyDescent="0.3">
      <c r="B43" s="39">
        <v>25</v>
      </c>
      <c r="C43" s="39">
        <v>4</v>
      </c>
      <c r="D43" s="40">
        <v>3382.72</v>
      </c>
      <c r="E43" s="30">
        <v>4363</v>
      </c>
    </row>
    <row r="44" spans="2:5" x14ac:dyDescent="0.3">
      <c r="B44" s="39">
        <v>25</v>
      </c>
      <c r="C44" s="39">
        <v>4</v>
      </c>
      <c r="D44" s="40">
        <v>3720.9920000000002</v>
      </c>
      <c r="E44" s="30">
        <v>33316</v>
      </c>
    </row>
    <row r="45" spans="2:5" x14ac:dyDescent="0.3">
      <c r="B45" s="39">
        <v>26</v>
      </c>
      <c r="C45" s="39">
        <v>1</v>
      </c>
      <c r="D45" s="40">
        <v>840.83299999999997</v>
      </c>
      <c r="E45" s="30">
        <v>30559</v>
      </c>
    </row>
    <row r="46" spans="2:5" x14ac:dyDescent="0.3">
      <c r="B46" s="39">
        <v>26</v>
      </c>
      <c r="C46" s="39">
        <v>1</v>
      </c>
      <c r="D46" s="40">
        <v>1321.309</v>
      </c>
      <c r="E46" s="30">
        <v>212560</v>
      </c>
    </row>
    <row r="47" spans="2:5" x14ac:dyDescent="0.3">
      <c r="B47" s="39">
        <v>26</v>
      </c>
      <c r="C47" s="39">
        <v>2</v>
      </c>
      <c r="D47" s="40">
        <v>1031.723</v>
      </c>
      <c r="E47" s="30">
        <v>47777</v>
      </c>
    </row>
    <row r="48" spans="2:5" x14ac:dyDescent="0.3">
      <c r="B48" s="39">
        <v>26</v>
      </c>
      <c r="C48" s="39">
        <v>2</v>
      </c>
      <c r="D48" s="40">
        <v>1621.279</v>
      </c>
      <c r="E48" s="30">
        <v>328786</v>
      </c>
    </row>
    <row r="49" spans="2:5" x14ac:dyDescent="0.3">
      <c r="B49" s="39">
        <v>26</v>
      </c>
      <c r="C49" s="39">
        <v>3</v>
      </c>
      <c r="D49" s="40">
        <v>1413.489</v>
      </c>
      <c r="E49" s="30">
        <v>22687</v>
      </c>
    </row>
    <row r="50" spans="2:5" x14ac:dyDescent="0.3">
      <c r="B50" s="39">
        <v>26</v>
      </c>
      <c r="C50" s="39">
        <v>3</v>
      </c>
      <c r="D50" s="40">
        <v>2221.1970000000001</v>
      </c>
      <c r="E50" s="30">
        <v>152768</v>
      </c>
    </row>
    <row r="51" spans="2:5" x14ac:dyDescent="0.3">
      <c r="B51" s="39">
        <v>26</v>
      </c>
      <c r="C51" s="39">
        <v>4</v>
      </c>
      <c r="D51" s="40">
        <v>2367.904</v>
      </c>
      <c r="E51" s="30">
        <v>887</v>
      </c>
    </row>
    <row r="52" spans="2:5" x14ac:dyDescent="0.3">
      <c r="B52" s="39">
        <v>26</v>
      </c>
      <c r="C52" s="39">
        <v>4</v>
      </c>
      <c r="D52" s="40">
        <v>3720.9920000000002</v>
      </c>
      <c r="E52" s="30">
        <v>5717</v>
      </c>
    </row>
    <row r="53" spans="2:5" x14ac:dyDescent="0.3">
      <c r="B53" s="39">
        <v>34</v>
      </c>
      <c r="C53" s="39">
        <v>1</v>
      </c>
      <c r="D53" s="40">
        <v>0</v>
      </c>
      <c r="E53" s="30">
        <v>2029</v>
      </c>
    </row>
    <row r="54" spans="2:5" x14ac:dyDescent="0.3">
      <c r="B54" s="39">
        <v>34</v>
      </c>
      <c r="C54" s="39">
        <v>1</v>
      </c>
      <c r="D54" s="40">
        <v>1201.19</v>
      </c>
      <c r="E54" s="30">
        <v>27993</v>
      </c>
    </row>
    <row r="55" spans="2:5" x14ac:dyDescent="0.3">
      <c r="B55" s="39">
        <v>34</v>
      </c>
      <c r="C55" s="39">
        <v>1</v>
      </c>
      <c r="D55" s="40">
        <v>1321.309</v>
      </c>
      <c r="E55" s="30">
        <v>229411</v>
      </c>
    </row>
    <row r="56" spans="2:5" x14ac:dyDescent="0.3">
      <c r="B56" s="39">
        <v>34</v>
      </c>
      <c r="C56" s="39">
        <v>2</v>
      </c>
      <c r="D56" s="40">
        <v>0</v>
      </c>
      <c r="E56" s="30">
        <v>2877</v>
      </c>
    </row>
    <row r="57" spans="2:5" x14ac:dyDescent="0.3">
      <c r="B57" s="39">
        <v>34</v>
      </c>
      <c r="C57" s="39">
        <v>2</v>
      </c>
      <c r="D57" s="40">
        <v>1473.89</v>
      </c>
      <c r="E57" s="30">
        <v>40708</v>
      </c>
    </row>
    <row r="58" spans="2:5" x14ac:dyDescent="0.3">
      <c r="B58" s="39">
        <v>34</v>
      </c>
      <c r="C58" s="39">
        <v>2</v>
      </c>
      <c r="D58" s="40">
        <v>1621.279</v>
      </c>
      <c r="E58" s="30">
        <v>320013</v>
      </c>
    </row>
    <row r="59" spans="2:5" x14ac:dyDescent="0.3">
      <c r="B59" s="39">
        <v>34</v>
      </c>
      <c r="C59" s="39">
        <v>3</v>
      </c>
      <c r="D59" s="40">
        <v>0</v>
      </c>
      <c r="E59" s="30">
        <v>4497</v>
      </c>
    </row>
    <row r="60" spans="2:5" x14ac:dyDescent="0.3">
      <c r="B60" s="39">
        <v>34</v>
      </c>
      <c r="C60" s="39">
        <v>3</v>
      </c>
      <c r="D60" s="40">
        <v>2019.27</v>
      </c>
      <c r="E60" s="30">
        <v>66850</v>
      </c>
    </row>
    <row r="61" spans="2:5" x14ac:dyDescent="0.3">
      <c r="B61" s="39">
        <v>34</v>
      </c>
      <c r="C61" s="39">
        <v>3</v>
      </c>
      <c r="D61" s="40">
        <v>2221.1970000000001</v>
      </c>
      <c r="E61" s="30">
        <v>520301</v>
      </c>
    </row>
    <row r="62" spans="2:5" x14ac:dyDescent="0.3">
      <c r="B62" s="39">
        <v>34</v>
      </c>
      <c r="C62" s="39">
        <v>4</v>
      </c>
      <c r="D62" s="40">
        <v>0</v>
      </c>
      <c r="E62" s="30">
        <v>244</v>
      </c>
    </row>
    <row r="63" spans="2:5" x14ac:dyDescent="0.3">
      <c r="B63" s="39">
        <v>34</v>
      </c>
      <c r="C63" s="39">
        <v>4</v>
      </c>
      <c r="D63" s="40">
        <v>3382.72</v>
      </c>
      <c r="E63" s="30">
        <v>4181</v>
      </c>
    </row>
    <row r="64" spans="2:5" x14ac:dyDescent="0.3">
      <c r="B64" s="39">
        <v>34</v>
      </c>
      <c r="C64" s="39">
        <v>4</v>
      </c>
      <c r="D64" s="40">
        <v>3720.9920000000002</v>
      </c>
      <c r="E64" s="30">
        <v>36181</v>
      </c>
    </row>
    <row r="65" spans="2:5" x14ac:dyDescent="0.3">
      <c r="B65" s="39">
        <v>34</v>
      </c>
      <c r="C65" s="39" t="s">
        <v>67</v>
      </c>
      <c r="D65" s="40">
        <v>1736.3289</v>
      </c>
      <c r="E65" s="30">
        <v>2507</v>
      </c>
    </row>
    <row r="66" spans="2:5" x14ac:dyDescent="0.3">
      <c r="B66" s="39">
        <v>34</v>
      </c>
      <c r="C66" s="39" t="s">
        <v>67</v>
      </c>
      <c r="D66" s="40">
        <v>1909.9617900000001</v>
      </c>
      <c r="E66" s="30">
        <v>21407</v>
      </c>
    </row>
    <row r="67" spans="2:5" x14ac:dyDescent="0.3">
      <c r="B67" s="39">
        <v>39</v>
      </c>
      <c r="C67" s="39">
        <v>1</v>
      </c>
      <c r="D67" s="40">
        <v>1201.19</v>
      </c>
      <c r="E67" s="30">
        <v>31768</v>
      </c>
    </row>
    <row r="68" spans="2:5" x14ac:dyDescent="0.3">
      <c r="B68" s="39">
        <v>39</v>
      </c>
      <c r="C68" s="39">
        <v>1</v>
      </c>
      <c r="D68" s="40">
        <v>1321.309</v>
      </c>
      <c r="E68" s="30">
        <v>354977</v>
      </c>
    </row>
    <row r="69" spans="2:5" x14ac:dyDescent="0.3">
      <c r="B69" s="39">
        <v>39</v>
      </c>
      <c r="C69" s="39">
        <v>2</v>
      </c>
      <c r="D69" s="40">
        <v>1473.89</v>
      </c>
      <c r="E69" s="30">
        <v>54446</v>
      </c>
    </row>
    <row r="70" spans="2:5" x14ac:dyDescent="0.3">
      <c r="B70" s="39">
        <v>39</v>
      </c>
      <c r="C70" s="39">
        <v>2</v>
      </c>
      <c r="D70" s="40">
        <v>1621.279</v>
      </c>
      <c r="E70" s="30">
        <v>581279</v>
      </c>
    </row>
    <row r="71" spans="2:5" x14ac:dyDescent="0.3">
      <c r="B71" s="39">
        <v>39</v>
      </c>
      <c r="C71" s="39">
        <v>3</v>
      </c>
      <c r="D71" s="40">
        <v>2019.27</v>
      </c>
      <c r="E71" s="30">
        <v>48485</v>
      </c>
    </row>
    <row r="72" spans="2:5" x14ac:dyDescent="0.3">
      <c r="B72" s="39">
        <v>39</v>
      </c>
      <c r="C72" s="39">
        <v>3</v>
      </c>
      <c r="D72" s="40">
        <v>2221.1970000000001</v>
      </c>
      <c r="E72" s="30">
        <v>412912</v>
      </c>
    </row>
    <row r="73" spans="2:5" x14ac:dyDescent="0.3">
      <c r="B73" s="39">
        <v>39</v>
      </c>
      <c r="C73" s="39">
        <v>4</v>
      </c>
      <c r="D73" s="40">
        <v>3382.72</v>
      </c>
      <c r="E73" s="30">
        <v>1051</v>
      </c>
    </row>
    <row r="74" spans="2:5" x14ac:dyDescent="0.3">
      <c r="B74" s="39">
        <v>39</v>
      </c>
      <c r="C74" s="39">
        <v>4</v>
      </c>
      <c r="D74" s="40">
        <v>3720.9920000000002</v>
      </c>
      <c r="E74" s="30">
        <v>18767</v>
      </c>
    </row>
    <row r="75" spans="2:5" x14ac:dyDescent="0.3">
      <c r="B75" s="39">
        <v>42</v>
      </c>
      <c r="C75" s="39">
        <v>1</v>
      </c>
      <c r="D75" s="40">
        <v>1201.19</v>
      </c>
      <c r="E75" s="30">
        <v>18374</v>
      </c>
    </row>
    <row r="76" spans="2:5" x14ac:dyDescent="0.3">
      <c r="B76" s="39">
        <v>42</v>
      </c>
      <c r="C76" s="39">
        <v>1</v>
      </c>
      <c r="D76" s="40">
        <v>1321.309</v>
      </c>
      <c r="E76" s="30">
        <v>143807</v>
      </c>
    </row>
    <row r="77" spans="2:5" x14ac:dyDescent="0.3">
      <c r="B77" s="39">
        <v>42</v>
      </c>
      <c r="C77" s="39">
        <v>2</v>
      </c>
      <c r="D77" s="40">
        <v>1473.89</v>
      </c>
      <c r="E77" s="30">
        <v>32566</v>
      </c>
    </row>
    <row r="78" spans="2:5" x14ac:dyDescent="0.3">
      <c r="B78" s="39">
        <v>42</v>
      </c>
      <c r="C78" s="39">
        <v>2</v>
      </c>
      <c r="D78" s="40">
        <v>1621.279</v>
      </c>
      <c r="E78" s="30">
        <v>262124</v>
      </c>
    </row>
    <row r="79" spans="2:5" x14ac:dyDescent="0.3">
      <c r="B79" s="39">
        <v>42</v>
      </c>
      <c r="C79" s="39">
        <v>3</v>
      </c>
      <c r="D79" s="40">
        <v>2019.27</v>
      </c>
      <c r="E79" s="30">
        <v>36445</v>
      </c>
    </row>
    <row r="80" spans="2:5" x14ac:dyDescent="0.3">
      <c r="B80" s="39">
        <v>42</v>
      </c>
      <c r="C80" s="39">
        <v>3</v>
      </c>
      <c r="D80" s="40">
        <v>2221.1970000000001</v>
      </c>
      <c r="E80" s="30">
        <v>250084</v>
      </c>
    </row>
    <row r="81" spans="2:5" x14ac:dyDescent="0.3">
      <c r="B81" s="39">
        <v>42</v>
      </c>
      <c r="C81" s="39">
        <v>4</v>
      </c>
      <c r="D81" s="40">
        <v>3382.72</v>
      </c>
      <c r="E81" s="30">
        <v>14907</v>
      </c>
    </row>
    <row r="82" spans="2:5" x14ac:dyDescent="0.3">
      <c r="B82" s="39">
        <v>42</v>
      </c>
      <c r="C82" s="39">
        <v>4</v>
      </c>
      <c r="D82" s="40">
        <v>3720.9920000000002</v>
      </c>
      <c r="E82" s="30">
        <v>73237</v>
      </c>
    </row>
    <row r="83" spans="2:5" x14ac:dyDescent="0.3">
      <c r="B83" s="39">
        <v>44</v>
      </c>
      <c r="C83" s="39">
        <v>1</v>
      </c>
      <c r="D83" s="40">
        <v>1321.309</v>
      </c>
      <c r="E83" s="30">
        <v>191582</v>
      </c>
    </row>
    <row r="84" spans="2:5" x14ac:dyDescent="0.3">
      <c r="B84" s="39">
        <v>44</v>
      </c>
      <c r="C84" s="39">
        <v>1</v>
      </c>
      <c r="D84" s="40">
        <v>1681.6659999999999</v>
      </c>
      <c r="E84" s="30">
        <v>26620</v>
      </c>
    </row>
    <row r="85" spans="2:5" x14ac:dyDescent="0.3">
      <c r="B85" s="39">
        <v>44</v>
      </c>
      <c r="C85" s="39">
        <v>2</v>
      </c>
      <c r="D85" s="40">
        <v>1621.279</v>
      </c>
      <c r="E85" s="30">
        <v>227806</v>
      </c>
    </row>
    <row r="86" spans="2:5" x14ac:dyDescent="0.3">
      <c r="B86" s="39">
        <v>44</v>
      </c>
      <c r="C86" s="39">
        <v>2</v>
      </c>
      <c r="D86" s="40">
        <v>2063.4459999999999</v>
      </c>
      <c r="E86" s="30">
        <v>27657</v>
      </c>
    </row>
    <row r="87" spans="2:5" x14ac:dyDescent="0.3">
      <c r="B87" s="39">
        <v>44</v>
      </c>
      <c r="C87" s="39">
        <v>3</v>
      </c>
      <c r="D87" s="40">
        <v>2221.1970000000001</v>
      </c>
      <c r="E87" s="30">
        <v>170056</v>
      </c>
    </row>
    <row r="88" spans="2:5" x14ac:dyDescent="0.3">
      <c r="B88" s="39">
        <v>44</v>
      </c>
      <c r="C88" s="39">
        <v>3</v>
      </c>
      <c r="D88" s="40">
        <v>2826.9780000000001</v>
      </c>
      <c r="E88" s="30">
        <v>19904</v>
      </c>
    </row>
    <row r="89" spans="2:5" x14ac:dyDescent="0.3">
      <c r="B89" s="39">
        <v>44</v>
      </c>
      <c r="C89" s="39">
        <v>4</v>
      </c>
      <c r="D89" s="40">
        <v>3720.9920000000002</v>
      </c>
      <c r="E89" s="30">
        <v>13816</v>
      </c>
    </row>
    <row r="90" spans="2:5" x14ac:dyDescent="0.3">
      <c r="B90" s="39">
        <v>44</v>
      </c>
      <c r="C90" s="39">
        <v>4</v>
      </c>
      <c r="D90" s="40">
        <v>4735.808</v>
      </c>
      <c r="E90" s="30">
        <v>1603</v>
      </c>
    </row>
    <row r="91" spans="2:5" x14ac:dyDescent="0.3">
      <c r="B91" s="39">
        <v>44</v>
      </c>
      <c r="C91" s="39" t="s">
        <v>67</v>
      </c>
      <c r="D91" s="40">
        <v>1582.173</v>
      </c>
      <c r="E91" s="30">
        <v>260</v>
      </c>
    </row>
    <row r="92" spans="2:5" x14ac:dyDescent="0.3">
      <c r="B92" s="39">
        <v>44</v>
      </c>
      <c r="C92" s="39" t="s">
        <v>67</v>
      </c>
      <c r="D92" s="40">
        <v>1740.3903</v>
      </c>
      <c r="E92" s="30">
        <v>4650</v>
      </c>
    </row>
    <row r="93" spans="2:5" x14ac:dyDescent="0.3">
      <c r="B93" s="39">
        <v>44</v>
      </c>
      <c r="C93" s="39" t="s">
        <v>67</v>
      </c>
      <c r="D93" s="40">
        <v>2215.0421999999999</v>
      </c>
      <c r="E93" s="30">
        <v>608</v>
      </c>
    </row>
    <row r="94" spans="2:5" x14ac:dyDescent="0.3">
      <c r="B94" s="39">
        <v>47</v>
      </c>
      <c r="C94" s="39">
        <v>1</v>
      </c>
      <c r="D94" s="40">
        <v>0</v>
      </c>
      <c r="E94" s="30">
        <v>4245</v>
      </c>
    </row>
    <row r="95" spans="2:5" x14ac:dyDescent="0.3">
      <c r="B95" s="39">
        <v>47</v>
      </c>
      <c r="C95" s="39">
        <v>1</v>
      </c>
      <c r="D95" s="40">
        <v>1201.19</v>
      </c>
      <c r="E95" s="30">
        <v>102381</v>
      </c>
    </row>
    <row r="96" spans="2:5" x14ac:dyDescent="0.3">
      <c r="B96" s="39">
        <v>47</v>
      </c>
      <c r="C96" s="39">
        <v>1</v>
      </c>
      <c r="D96" s="40">
        <v>1321.309</v>
      </c>
      <c r="E96" s="30">
        <v>50486</v>
      </c>
    </row>
    <row r="97" spans="2:5" x14ac:dyDescent="0.3">
      <c r="B97" s="39">
        <v>47</v>
      </c>
      <c r="C97" s="39">
        <v>2</v>
      </c>
      <c r="D97" s="40">
        <v>0</v>
      </c>
      <c r="E97" s="30">
        <v>5153</v>
      </c>
    </row>
    <row r="98" spans="2:5" x14ac:dyDescent="0.3">
      <c r="B98" s="39">
        <v>47</v>
      </c>
      <c r="C98" s="39">
        <v>2</v>
      </c>
      <c r="D98" s="40">
        <v>1473.89</v>
      </c>
      <c r="E98" s="30">
        <v>120068</v>
      </c>
    </row>
    <row r="99" spans="2:5" x14ac:dyDescent="0.3">
      <c r="B99" s="39">
        <v>47</v>
      </c>
      <c r="C99" s="39">
        <v>2</v>
      </c>
      <c r="D99" s="40">
        <v>1621.279</v>
      </c>
      <c r="E99" s="30">
        <v>56460</v>
      </c>
    </row>
    <row r="100" spans="2:5" x14ac:dyDescent="0.3">
      <c r="B100" s="39">
        <v>47</v>
      </c>
      <c r="C100" s="39">
        <v>3</v>
      </c>
      <c r="D100" s="40">
        <v>0</v>
      </c>
      <c r="E100" s="30">
        <v>4136</v>
      </c>
    </row>
    <row r="101" spans="2:5" x14ac:dyDescent="0.3">
      <c r="B101" s="39">
        <v>47</v>
      </c>
      <c r="C101" s="39">
        <v>3</v>
      </c>
      <c r="D101" s="40">
        <v>2019.27</v>
      </c>
      <c r="E101" s="30">
        <v>91510</v>
      </c>
    </row>
    <row r="102" spans="2:5" x14ac:dyDescent="0.3">
      <c r="B102" s="39">
        <v>47</v>
      </c>
      <c r="C102" s="39">
        <v>3</v>
      </c>
      <c r="D102" s="40">
        <v>2221.1970000000001</v>
      </c>
      <c r="E102" s="30">
        <v>41225</v>
      </c>
    </row>
    <row r="103" spans="2:5" x14ac:dyDescent="0.3">
      <c r="B103" s="39">
        <v>47</v>
      </c>
      <c r="C103" s="39">
        <v>4</v>
      </c>
      <c r="D103" s="40">
        <v>0</v>
      </c>
      <c r="E103" s="30">
        <v>1274</v>
      </c>
    </row>
    <row r="104" spans="2:5" x14ac:dyDescent="0.3">
      <c r="B104" s="39">
        <v>47</v>
      </c>
      <c r="C104" s="39">
        <v>4</v>
      </c>
      <c r="D104" s="40">
        <v>3382.72</v>
      </c>
      <c r="E104" s="30">
        <v>23178</v>
      </c>
    </row>
    <row r="105" spans="2:5" x14ac:dyDescent="0.3">
      <c r="B105" s="39">
        <v>47</v>
      </c>
      <c r="C105" s="39">
        <v>4</v>
      </c>
      <c r="D105" s="40">
        <v>3720.9920000000002</v>
      </c>
      <c r="E105" s="30">
        <v>11274</v>
      </c>
    </row>
    <row r="106" spans="2:5" x14ac:dyDescent="0.3">
      <c r="B106" s="39">
        <v>50</v>
      </c>
      <c r="C106" s="39">
        <v>1</v>
      </c>
      <c r="D106" s="40">
        <v>1201.19</v>
      </c>
      <c r="E106" s="30">
        <v>21879</v>
      </c>
    </row>
    <row r="107" spans="2:5" x14ac:dyDescent="0.3">
      <c r="B107" s="39">
        <v>50</v>
      </c>
      <c r="C107" s="39">
        <v>1</v>
      </c>
      <c r="D107" s="40">
        <v>1321.309</v>
      </c>
      <c r="E107" s="30">
        <v>279512</v>
      </c>
    </row>
    <row r="108" spans="2:5" x14ac:dyDescent="0.3">
      <c r="B108" s="39">
        <v>50</v>
      </c>
      <c r="C108" s="39">
        <v>1</v>
      </c>
      <c r="D108" s="40">
        <v>1681.6659999999999</v>
      </c>
      <c r="E108" s="30">
        <v>10617</v>
      </c>
    </row>
    <row r="109" spans="2:5" x14ac:dyDescent="0.3">
      <c r="B109" s="39">
        <v>50</v>
      </c>
      <c r="C109" s="39">
        <v>2</v>
      </c>
      <c r="D109" s="40">
        <v>1473.89</v>
      </c>
      <c r="E109" s="30">
        <v>15523</v>
      </c>
    </row>
    <row r="110" spans="2:5" x14ac:dyDescent="0.3">
      <c r="B110" s="39">
        <v>50</v>
      </c>
      <c r="C110" s="39">
        <v>2</v>
      </c>
      <c r="D110" s="40">
        <v>1621.279</v>
      </c>
      <c r="E110" s="30">
        <v>194898</v>
      </c>
    </row>
    <row r="111" spans="2:5" x14ac:dyDescent="0.3">
      <c r="B111" s="39">
        <v>50</v>
      </c>
      <c r="C111" s="39">
        <v>2</v>
      </c>
      <c r="D111" s="40">
        <v>2063.4459999999999</v>
      </c>
      <c r="E111" s="30">
        <v>6665</v>
      </c>
    </row>
    <row r="112" spans="2:5" x14ac:dyDescent="0.3">
      <c r="B112" s="39">
        <v>50</v>
      </c>
      <c r="C112" s="39">
        <v>3</v>
      </c>
      <c r="D112" s="40">
        <v>2019.27</v>
      </c>
      <c r="E112" s="30">
        <v>14007</v>
      </c>
    </row>
    <row r="113" spans="2:5" x14ac:dyDescent="0.3">
      <c r="B113" s="39">
        <v>50</v>
      </c>
      <c r="C113" s="39">
        <v>3</v>
      </c>
      <c r="D113" s="40">
        <v>2221.1970000000001</v>
      </c>
      <c r="E113" s="30">
        <v>181373</v>
      </c>
    </row>
    <row r="114" spans="2:5" x14ac:dyDescent="0.3">
      <c r="B114" s="39">
        <v>50</v>
      </c>
      <c r="C114" s="39">
        <v>3</v>
      </c>
      <c r="D114" s="40">
        <v>2826.9780000000001</v>
      </c>
      <c r="E114" s="30">
        <v>6844</v>
      </c>
    </row>
    <row r="115" spans="2:5" x14ac:dyDescent="0.3">
      <c r="B115" s="39">
        <v>50</v>
      </c>
      <c r="C115" s="39">
        <v>4</v>
      </c>
      <c r="D115" s="40">
        <v>3382.72</v>
      </c>
      <c r="E115" s="30">
        <v>3723</v>
      </c>
    </row>
    <row r="116" spans="2:5" x14ac:dyDescent="0.3">
      <c r="B116" s="39">
        <v>50</v>
      </c>
      <c r="C116" s="39">
        <v>4</v>
      </c>
      <c r="D116" s="40">
        <v>3720.9920000000002</v>
      </c>
      <c r="E116" s="30">
        <v>47979</v>
      </c>
    </row>
    <row r="117" spans="2:5" x14ac:dyDescent="0.3">
      <c r="B117" s="39">
        <v>50</v>
      </c>
      <c r="C117" s="39">
        <v>4</v>
      </c>
      <c r="D117" s="40">
        <v>4735.808</v>
      </c>
      <c r="E117" s="30">
        <v>2133</v>
      </c>
    </row>
    <row r="118" spans="2:5" x14ac:dyDescent="0.3">
      <c r="B118" s="39">
        <v>50</v>
      </c>
      <c r="C118" s="39" t="s">
        <v>67</v>
      </c>
      <c r="D118" s="40">
        <v>1636.8724999999999</v>
      </c>
      <c r="E118" s="30">
        <v>333</v>
      </c>
    </row>
    <row r="119" spans="2:5" x14ac:dyDescent="0.3">
      <c r="B119" s="39">
        <v>50</v>
      </c>
      <c r="C119" s="39" t="s">
        <v>67</v>
      </c>
      <c r="D119" s="40">
        <v>1800.5597499999999</v>
      </c>
      <c r="E119" s="30">
        <v>3281</v>
      </c>
    </row>
    <row r="120" spans="2:5" x14ac:dyDescent="0.3">
      <c r="B120" s="39">
        <v>50</v>
      </c>
      <c r="C120" s="39" t="s">
        <v>67</v>
      </c>
      <c r="D120" s="40">
        <v>2291.6215000000002</v>
      </c>
      <c r="E120" s="30">
        <v>65</v>
      </c>
    </row>
    <row r="121" spans="2:5" x14ac:dyDescent="0.3">
      <c r="B121" s="39">
        <v>61</v>
      </c>
      <c r="C121" s="39">
        <v>1</v>
      </c>
      <c r="D121" s="40">
        <v>1201.19</v>
      </c>
      <c r="E121" s="30">
        <v>4132</v>
      </c>
    </row>
    <row r="122" spans="2:5" x14ac:dyDescent="0.3">
      <c r="B122" s="39">
        <v>61</v>
      </c>
      <c r="C122" s="39">
        <v>1</v>
      </c>
      <c r="D122" s="40">
        <v>1321.309</v>
      </c>
      <c r="E122" s="30">
        <v>94391</v>
      </c>
    </row>
    <row r="123" spans="2:5" x14ac:dyDescent="0.3">
      <c r="B123" s="39">
        <v>61</v>
      </c>
      <c r="C123" s="39">
        <v>1</v>
      </c>
      <c r="D123" s="40">
        <v>1681.6659999999999</v>
      </c>
      <c r="E123" s="30">
        <v>3883</v>
      </c>
    </row>
    <row r="124" spans="2:5" x14ac:dyDescent="0.3">
      <c r="B124" s="39">
        <v>61</v>
      </c>
      <c r="C124" s="39">
        <v>2</v>
      </c>
      <c r="D124" s="40">
        <v>1473.89</v>
      </c>
      <c r="E124" s="30">
        <v>2388</v>
      </c>
    </row>
    <row r="125" spans="2:5" x14ac:dyDescent="0.3">
      <c r="B125" s="39">
        <v>61</v>
      </c>
      <c r="C125" s="39">
        <v>2</v>
      </c>
      <c r="D125" s="40">
        <v>1621.279</v>
      </c>
      <c r="E125" s="30">
        <v>99049</v>
      </c>
    </row>
    <row r="126" spans="2:5" x14ac:dyDescent="0.3">
      <c r="B126" s="39">
        <v>61</v>
      </c>
      <c r="C126" s="39">
        <v>2</v>
      </c>
      <c r="D126" s="40">
        <v>2063.4459999999999</v>
      </c>
      <c r="E126" s="30">
        <v>4783</v>
      </c>
    </row>
    <row r="127" spans="2:5" x14ac:dyDescent="0.3">
      <c r="B127" s="39">
        <v>61</v>
      </c>
      <c r="C127" s="39">
        <v>3</v>
      </c>
      <c r="D127" s="40">
        <v>2221.1970000000001</v>
      </c>
      <c r="E127" s="30">
        <v>22387</v>
      </c>
    </row>
    <row r="128" spans="2:5" x14ac:dyDescent="0.3">
      <c r="B128" s="39">
        <v>61</v>
      </c>
      <c r="C128" s="39">
        <v>3</v>
      </c>
      <c r="D128" s="40">
        <v>2826.9780000000001</v>
      </c>
      <c r="E128" s="30">
        <v>1364</v>
      </c>
    </row>
    <row r="129" spans="2:5" x14ac:dyDescent="0.3">
      <c r="B129" s="39">
        <v>61</v>
      </c>
      <c r="C129" s="39">
        <v>4</v>
      </c>
      <c r="D129" s="40">
        <v>3720.9920000000002</v>
      </c>
      <c r="E129" s="30">
        <v>115</v>
      </c>
    </row>
    <row r="130" spans="2:5" x14ac:dyDescent="0.3">
      <c r="B130" s="39">
        <v>61</v>
      </c>
      <c r="C130" s="39">
        <v>4</v>
      </c>
      <c r="D130" s="40">
        <v>4735.808</v>
      </c>
      <c r="E130" s="30">
        <v>10</v>
      </c>
    </row>
    <row r="131" spans="2:5" x14ac:dyDescent="0.3">
      <c r="B131" s="39">
        <v>62</v>
      </c>
      <c r="C131" s="39">
        <v>1</v>
      </c>
      <c r="D131" s="40">
        <v>0</v>
      </c>
      <c r="E131" s="30">
        <v>24</v>
      </c>
    </row>
    <row r="132" spans="2:5" x14ac:dyDescent="0.3">
      <c r="B132" s="39">
        <v>62</v>
      </c>
      <c r="C132" s="39">
        <v>1</v>
      </c>
      <c r="D132" s="40">
        <v>1201.19</v>
      </c>
      <c r="E132" s="30">
        <v>19615</v>
      </c>
    </row>
    <row r="133" spans="2:5" x14ac:dyDescent="0.3">
      <c r="B133" s="39">
        <v>62</v>
      </c>
      <c r="C133" s="39">
        <v>1</v>
      </c>
      <c r="D133" s="40">
        <v>1321.309</v>
      </c>
      <c r="E133" s="30">
        <v>90801</v>
      </c>
    </row>
    <row r="134" spans="2:5" x14ac:dyDescent="0.3">
      <c r="B134" s="39">
        <v>62</v>
      </c>
      <c r="C134" s="39">
        <v>1</v>
      </c>
      <c r="D134" s="40">
        <v>1681.6659999999999</v>
      </c>
      <c r="E134" s="30">
        <v>3813</v>
      </c>
    </row>
    <row r="135" spans="2:5" x14ac:dyDescent="0.3">
      <c r="B135" s="39">
        <v>62</v>
      </c>
      <c r="C135" s="39">
        <v>2</v>
      </c>
      <c r="D135" s="40">
        <v>0</v>
      </c>
      <c r="E135" s="30">
        <v>16</v>
      </c>
    </row>
    <row r="136" spans="2:5" x14ac:dyDescent="0.3">
      <c r="B136" s="39">
        <v>62</v>
      </c>
      <c r="C136" s="39">
        <v>2</v>
      </c>
      <c r="D136" s="40">
        <v>1473.89</v>
      </c>
      <c r="E136" s="30">
        <v>8642</v>
      </c>
    </row>
    <row r="137" spans="2:5" x14ac:dyDescent="0.3">
      <c r="B137" s="39">
        <v>62</v>
      </c>
      <c r="C137" s="39">
        <v>2</v>
      </c>
      <c r="D137" s="40">
        <v>1621.279</v>
      </c>
      <c r="E137" s="30">
        <v>85356</v>
      </c>
    </row>
    <row r="138" spans="2:5" x14ac:dyDescent="0.3">
      <c r="B138" s="39">
        <v>62</v>
      </c>
      <c r="C138" s="39">
        <v>2</v>
      </c>
      <c r="D138" s="40">
        <v>2063.4459999999999</v>
      </c>
      <c r="E138" s="30">
        <v>4253</v>
      </c>
    </row>
    <row r="139" spans="2:5" x14ac:dyDescent="0.3">
      <c r="B139" s="39">
        <v>62</v>
      </c>
      <c r="C139" s="39">
        <v>3</v>
      </c>
      <c r="D139" s="40">
        <v>0</v>
      </c>
      <c r="E139" s="30">
        <v>26</v>
      </c>
    </row>
    <row r="140" spans="2:5" x14ac:dyDescent="0.3">
      <c r="B140" s="39">
        <v>62</v>
      </c>
      <c r="C140" s="39">
        <v>3</v>
      </c>
      <c r="D140" s="40">
        <v>2019.27</v>
      </c>
      <c r="E140" s="30">
        <v>718</v>
      </c>
    </row>
    <row r="141" spans="2:5" x14ac:dyDescent="0.3">
      <c r="B141" s="39">
        <v>62</v>
      </c>
      <c r="C141" s="39">
        <v>3</v>
      </c>
      <c r="D141" s="40">
        <v>2221.1970000000001</v>
      </c>
      <c r="E141" s="30">
        <v>20252</v>
      </c>
    </row>
    <row r="142" spans="2:5" x14ac:dyDescent="0.3">
      <c r="B142" s="39">
        <v>62</v>
      </c>
      <c r="C142" s="39">
        <v>3</v>
      </c>
      <c r="D142" s="40">
        <v>2826.9780000000001</v>
      </c>
      <c r="E142" s="30">
        <v>1138</v>
      </c>
    </row>
    <row r="143" spans="2:5" x14ac:dyDescent="0.3">
      <c r="B143" s="39">
        <v>62</v>
      </c>
      <c r="C143" s="39">
        <v>4</v>
      </c>
      <c r="D143" s="40">
        <v>0</v>
      </c>
      <c r="E143" s="30">
        <v>22</v>
      </c>
    </row>
    <row r="144" spans="2:5" x14ac:dyDescent="0.3">
      <c r="B144" s="39">
        <v>62</v>
      </c>
      <c r="C144" s="39">
        <v>4</v>
      </c>
      <c r="D144" s="40">
        <v>3720.9920000000002</v>
      </c>
      <c r="E144" s="30">
        <v>262</v>
      </c>
    </row>
    <row r="145" spans="2:5" x14ac:dyDescent="0.3">
      <c r="B145" s="39">
        <v>62</v>
      </c>
      <c r="C145" s="39">
        <v>4</v>
      </c>
      <c r="D145" s="40">
        <v>4735.808</v>
      </c>
      <c r="E145" s="30">
        <v>5</v>
      </c>
    </row>
    <row r="146" spans="2:5" x14ac:dyDescent="0.3">
      <c r="B146" s="39">
        <v>64</v>
      </c>
      <c r="C146" s="39">
        <v>1</v>
      </c>
      <c r="D146" s="40">
        <v>0</v>
      </c>
      <c r="E146" s="30">
        <v>378</v>
      </c>
    </row>
    <row r="147" spans="2:5" x14ac:dyDescent="0.3">
      <c r="B147" s="39">
        <v>64</v>
      </c>
      <c r="C147" s="39">
        <v>1</v>
      </c>
      <c r="D147" s="40">
        <v>840.83299999999997</v>
      </c>
      <c r="E147" s="30">
        <v>5963</v>
      </c>
    </row>
    <row r="148" spans="2:5" x14ac:dyDescent="0.3">
      <c r="B148" s="39">
        <v>64</v>
      </c>
      <c r="C148" s="39">
        <v>1</v>
      </c>
      <c r="D148" s="40">
        <v>1201.19</v>
      </c>
      <c r="E148" s="30">
        <v>260</v>
      </c>
    </row>
    <row r="149" spans="2:5" x14ac:dyDescent="0.3">
      <c r="B149" s="39">
        <v>64</v>
      </c>
      <c r="C149" s="39">
        <v>1</v>
      </c>
      <c r="D149" s="40">
        <v>1321.309</v>
      </c>
      <c r="E149" s="30">
        <v>244376</v>
      </c>
    </row>
    <row r="150" spans="2:5" x14ac:dyDescent="0.3">
      <c r="B150" s="39">
        <v>64</v>
      </c>
      <c r="C150" s="39">
        <v>1</v>
      </c>
      <c r="D150" s="40">
        <v>1561.547</v>
      </c>
      <c r="E150" s="30">
        <v>1834</v>
      </c>
    </row>
    <row r="151" spans="2:5" x14ac:dyDescent="0.3">
      <c r="B151" s="39">
        <v>64</v>
      </c>
      <c r="C151" s="39">
        <v>2</v>
      </c>
      <c r="D151" s="40">
        <v>0</v>
      </c>
      <c r="E151" s="30">
        <v>467</v>
      </c>
    </row>
    <row r="152" spans="2:5" x14ac:dyDescent="0.3">
      <c r="B152" s="39">
        <v>64</v>
      </c>
      <c r="C152" s="39">
        <v>2</v>
      </c>
      <c r="D152" s="40">
        <v>1031.723</v>
      </c>
      <c r="E152" s="30">
        <v>7554</v>
      </c>
    </row>
    <row r="153" spans="2:5" x14ac:dyDescent="0.3">
      <c r="B153" s="39">
        <v>64</v>
      </c>
      <c r="C153" s="39">
        <v>2</v>
      </c>
      <c r="D153" s="40">
        <v>1473.89</v>
      </c>
      <c r="E153" s="30">
        <v>326</v>
      </c>
    </row>
    <row r="154" spans="2:5" x14ac:dyDescent="0.3">
      <c r="B154" s="39">
        <v>64</v>
      </c>
      <c r="C154" s="39">
        <v>2</v>
      </c>
      <c r="D154" s="40">
        <v>1621.279</v>
      </c>
      <c r="E154" s="30">
        <v>295915</v>
      </c>
    </row>
    <row r="155" spans="2:5" x14ac:dyDescent="0.3">
      <c r="B155" s="39">
        <v>64</v>
      </c>
      <c r="C155" s="39">
        <v>2</v>
      </c>
      <c r="D155" s="40">
        <v>1916.057</v>
      </c>
      <c r="E155" s="30">
        <v>2200</v>
      </c>
    </row>
    <row r="156" spans="2:5" x14ac:dyDescent="0.3">
      <c r="B156" s="39">
        <v>64</v>
      </c>
      <c r="C156" s="39">
        <v>3</v>
      </c>
      <c r="D156" s="40">
        <v>0</v>
      </c>
      <c r="E156" s="30">
        <v>352</v>
      </c>
    </row>
    <row r="157" spans="2:5" x14ac:dyDescent="0.3">
      <c r="B157" s="39">
        <v>64</v>
      </c>
      <c r="C157" s="39">
        <v>3</v>
      </c>
      <c r="D157" s="40">
        <v>1413.489</v>
      </c>
      <c r="E157" s="30">
        <v>5426</v>
      </c>
    </row>
    <row r="158" spans="2:5" x14ac:dyDescent="0.3">
      <c r="B158" s="39">
        <v>64</v>
      </c>
      <c r="C158" s="39">
        <v>3</v>
      </c>
      <c r="D158" s="40">
        <v>2019.27</v>
      </c>
      <c r="E158" s="30">
        <v>250</v>
      </c>
    </row>
    <row r="159" spans="2:5" x14ac:dyDescent="0.3">
      <c r="B159" s="39">
        <v>64</v>
      </c>
      <c r="C159" s="39">
        <v>3</v>
      </c>
      <c r="D159" s="40">
        <v>2221.1970000000001</v>
      </c>
      <c r="E159" s="30">
        <v>228176</v>
      </c>
    </row>
    <row r="160" spans="2:5" x14ac:dyDescent="0.3">
      <c r="B160" s="39">
        <v>64</v>
      </c>
      <c r="C160" s="39">
        <v>3</v>
      </c>
      <c r="D160" s="40">
        <v>2625.0509999999999</v>
      </c>
      <c r="E160" s="30">
        <v>1756</v>
      </c>
    </row>
    <row r="161" spans="2:5" x14ac:dyDescent="0.3">
      <c r="B161" s="39">
        <v>64</v>
      </c>
      <c r="C161" s="39">
        <v>4</v>
      </c>
      <c r="D161" s="40">
        <v>0</v>
      </c>
      <c r="E161" s="30">
        <v>18</v>
      </c>
    </row>
    <row r="162" spans="2:5" x14ac:dyDescent="0.3">
      <c r="B162" s="39">
        <v>64</v>
      </c>
      <c r="C162" s="39">
        <v>4</v>
      </c>
      <c r="D162" s="40">
        <v>2367.904</v>
      </c>
      <c r="E162" s="30">
        <v>278</v>
      </c>
    </row>
    <row r="163" spans="2:5" x14ac:dyDescent="0.3">
      <c r="B163" s="39">
        <v>64</v>
      </c>
      <c r="C163" s="39">
        <v>4</v>
      </c>
      <c r="D163" s="40">
        <v>3382.72</v>
      </c>
      <c r="E163" s="30">
        <v>13</v>
      </c>
    </row>
    <row r="164" spans="2:5" x14ac:dyDescent="0.3">
      <c r="B164" s="39">
        <v>64</v>
      </c>
      <c r="C164" s="39">
        <v>4</v>
      </c>
      <c r="D164" s="40">
        <v>3720.9920000000002</v>
      </c>
      <c r="E164" s="30">
        <v>14331</v>
      </c>
    </row>
    <row r="165" spans="2:5" x14ac:dyDescent="0.3">
      <c r="B165" s="39">
        <v>64</v>
      </c>
      <c r="C165" s="39">
        <v>4</v>
      </c>
      <c r="D165" s="40">
        <v>4397.5360000000001</v>
      </c>
      <c r="E165" s="30">
        <v>80</v>
      </c>
    </row>
    <row r="166" spans="2:5" x14ac:dyDescent="0.3">
      <c r="B166" s="39">
        <v>65</v>
      </c>
      <c r="C166" s="39">
        <v>1</v>
      </c>
      <c r="D166" s="40">
        <v>1681.6659999999999</v>
      </c>
      <c r="E166" s="30">
        <v>227699</v>
      </c>
    </row>
    <row r="167" spans="2:5" x14ac:dyDescent="0.3">
      <c r="B167" s="39">
        <v>65</v>
      </c>
      <c r="C167" s="39">
        <v>2</v>
      </c>
      <c r="D167" s="40">
        <v>2063.4459999999999</v>
      </c>
      <c r="E167" s="30">
        <v>284157</v>
      </c>
    </row>
    <row r="168" spans="2:5" x14ac:dyDescent="0.3">
      <c r="B168" s="39">
        <v>65</v>
      </c>
      <c r="C168" s="39">
        <v>3</v>
      </c>
      <c r="D168" s="40">
        <v>2826.9780000000001</v>
      </c>
      <c r="E168" s="30">
        <v>233674</v>
      </c>
    </row>
    <row r="169" spans="2:5" x14ac:dyDescent="0.3">
      <c r="B169" s="39">
        <v>65</v>
      </c>
      <c r="C169" s="39">
        <v>4</v>
      </c>
      <c r="D169" s="40">
        <v>4735.808</v>
      </c>
      <c r="E169" s="30">
        <v>38682</v>
      </c>
    </row>
    <row r="170" spans="2:5" x14ac:dyDescent="0.3">
      <c r="B170" s="39">
        <v>68</v>
      </c>
      <c r="C170" s="39">
        <v>1</v>
      </c>
      <c r="D170" s="40">
        <v>1201.19</v>
      </c>
      <c r="E170" s="30">
        <v>70</v>
      </c>
    </row>
    <row r="171" spans="2:5" x14ac:dyDescent="0.3">
      <c r="B171" s="39">
        <v>68</v>
      </c>
      <c r="C171" s="39">
        <v>1</v>
      </c>
      <c r="D171" s="40">
        <v>1321.309</v>
      </c>
      <c r="E171" s="30">
        <v>378058</v>
      </c>
    </row>
    <row r="172" spans="2:5" x14ac:dyDescent="0.3">
      <c r="B172" s="39">
        <v>68</v>
      </c>
      <c r="C172" s="39">
        <v>2</v>
      </c>
      <c r="D172" s="40">
        <v>1621.279</v>
      </c>
      <c r="E172" s="30">
        <v>366331</v>
      </c>
    </row>
    <row r="173" spans="2:5" x14ac:dyDescent="0.3">
      <c r="B173" s="39">
        <v>68</v>
      </c>
      <c r="C173" s="39">
        <v>3</v>
      </c>
      <c r="D173" s="40">
        <v>2221.1970000000001</v>
      </c>
      <c r="E173" s="30">
        <v>316734</v>
      </c>
    </row>
    <row r="174" spans="2:5" x14ac:dyDescent="0.3">
      <c r="B174" s="39">
        <v>68</v>
      </c>
      <c r="C174" s="39" t="s">
        <v>64</v>
      </c>
      <c r="D174" s="40">
        <v>1501.49</v>
      </c>
      <c r="E174" s="30">
        <v>587</v>
      </c>
    </row>
    <row r="175" spans="2:5" x14ac:dyDescent="0.3">
      <c r="B175" s="39">
        <v>68</v>
      </c>
      <c r="C175" s="39" t="s">
        <v>64</v>
      </c>
      <c r="D175" s="40">
        <v>1651.6389999999999</v>
      </c>
      <c r="E175" s="30">
        <v>16225</v>
      </c>
    </row>
    <row r="176" spans="2:5" x14ac:dyDescent="0.3">
      <c r="B176" s="39">
        <v>68</v>
      </c>
      <c r="C176" s="39" t="s">
        <v>65</v>
      </c>
      <c r="D176" s="40">
        <v>1842.36</v>
      </c>
      <c r="E176" s="30">
        <v>622</v>
      </c>
    </row>
    <row r="177" spans="2:5" x14ac:dyDescent="0.3">
      <c r="B177" s="39">
        <v>68</v>
      </c>
      <c r="C177" s="39" t="s">
        <v>65</v>
      </c>
      <c r="D177" s="40">
        <v>2026.596</v>
      </c>
      <c r="E177" s="30">
        <v>15699</v>
      </c>
    </row>
    <row r="178" spans="2:5" x14ac:dyDescent="0.3">
      <c r="B178" s="39">
        <v>68</v>
      </c>
      <c r="C178" s="39" t="s">
        <v>66</v>
      </c>
      <c r="D178" s="40">
        <v>2524.09</v>
      </c>
      <c r="E178" s="30">
        <v>660</v>
      </c>
    </row>
    <row r="179" spans="2:5" x14ac:dyDescent="0.3">
      <c r="B179" s="39">
        <v>68</v>
      </c>
      <c r="C179" s="39" t="s">
        <v>66</v>
      </c>
      <c r="D179" s="40">
        <v>2776.4989999999998</v>
      </c>
      <c r="E179" s="30">
        <v>16614</v>
      </c>
    </row>
    <row r="180" spans="2:5" x14ac:dyDescent="0.3">
      <c r="B180" s="39">
        <v>76</v>
      </c>
      <c r="C180" s="39">
        <v>1</v>
      </c>
      <c r="D180" s="40">
        <v>1201.19</v>
      </c>
      <c r="E180" s="30">
        <v>2942</v>
      </c>
    </row>
    <row r="181" spans="2:5" x14ac:dyDescent="0.3">
      <c r="B181" s="39">
        <v>76</v>
      </c>
      <c r="C181" s="39">
        <v>1</v>
      </c>
      <c r="D181" s="40">
        <v>1321.309</v>
      </c>
      <c r="E181" s="30">
        <v>232664</v>
      </c>
    </row>
    <row r="182" spans="2:5" x14ac:dyDescent="0.3">
      <c r="B182" s="39">
        <v>76</v>
      </c>
      <c r="C182" s="39">
        <v>1</v>
      </c>
      <c r="D182" s="40">
        <v>1681.6659999999999</v>
      </c>
      <c r="E182" s="30">
        <v>19756</v>
      </c>
    </row>
    <row r="183" spans="2:5" x14ac:dyDescent="0.3">
      <c r="B183" s="39">
        <v>76</v>
      </c>
      <c r="C183" s="39">
        <v>2</v>
      </c>
      <c r="D183" s="40">
        <v>1473.89</v>
      </c>
      <c r="E183" s="30">
        <v>2784</v>
      </c>
    </row>
    <row r="184" spans="2:5" x14ac:dyDescent="0.3">
      <c r="B184" s="39">
        <v>76</v>
      </c>
      <c r="C184" s="39">
        <v>2</v>
      </c>
      <c r="D184" s="40">
        <v>1621.279</v>
      </c>
      <c r="E184" s="30">
        <v>239337</v>
      </c>
    </row>
    <row r="185" spans="2:5" x14ac:dyDescent="0.3">
      <c r="B185" s="39">
        <v>76</v>
      </c>
      <c r="C185" s="39">
        <v>2</v>
      </c>
      <c r="D185" s="40">
        <v>2063.4459999999999</v>
      </c>
      <c r="E185" s="30">
        <v>22333</v>
      </c>
    </row>
    <row r="186" spans="2:5" x14ac:dyDescent="0.3">
      <c r="B186" s="39">
        <v>76</v>
      </c>
      <c r="C186" s="39">
        <v>3</v>
      </c>
      <c r="D186" s="40">
        <v>2019.27</v>
      </c>
      <c r="E186" s="30">
        <v>1254</v>
      </c>
    </row>
    <row r="187" spans="2:5" x14ac:dyDescent="0.3">
      <c r="B187" s="39">
        <v>76</v>
      </c>
      <c r="C187" s="39">
        <v>3</v>
      </c>
      <c r="D187" s="40">
        <v>2221.1970000000001</v>
      </c>
      <c r="E187" s="30">
        <v>126959</v>
      </c>
    </row>
    <row r="188" spans="2:5" x14ac:dyDescent="0.3">
      <c r="B188" s="39">
        <v>76</v>
      </c>
      <c r="C188" s="39">
        <v>3</v>
      </c>
      <c r="D188" s="40">
        <v>2826.9780000000001</v>
      </c>
      <c r="E188" s="30">
        <v>12159</v>
      </c>
    </row>
    <row r="189" spans="2:5" x14ac:dyDescent="0.3">
      <c r="B189" s="39">
        <v>76</v>
      </c>
      <c r="C189" s="39">
        <v>4</v>
      </c>
      <c r="D189" s="40">
        <v>3382.72</v>
      </c>
      <c r="E189" s="30">
        <v>127</v>
      </c>
    </row>
    <row r="190" spans="2:5" x14ac:dyDescent="0.3">
      <c r="B190" s="39">
        <v>76</v>
      </c>
      <c r="C190" s="39">
        <v>4</v>
      </c>
      <c r="D190" s="40">
        <v>3720.9920000000002</v>
      </c>
      <c r="E190" s="30">
        <v>18105</v>
      </c>
    </row>
    <row r="191" spans="2:5" x14ac:dyDescent="0.3">
      <c r="B191" s="39">
        <v>76</v>
      </c>
      <c r="C191" s="39">
        <v>4</v>
      </c>
      <c r="D191" s="40">
        <v>4735.808</v>
      </c>
      <c r="E191" s="30">
        <v>1977</v>
      </c>
    </row>
    <row r="192" spans="2:5" x14ac:dyDescent="0.3">
      <c r="B192" s="39">
        <v>84</v>
      </c>
      <c r="C192" s="39">
        <v>1</v>
      </c>
      <c r="D192" s="40">
        <v>1201.19</v>
      </c>
      <c r="E192" s="30">
        <v>11431</v>
      </c>
    </row>
    <row r="193" spans="2:5" x14ac:dyDescent="0.3">
      <c r="B193" s="39">
        <v>84</v>
      </c>
      <c r="C193" s="39">
        <v>1</v>
      </c>
      <c r="D193" s="40">
        <v>1321.309</v>
      </c>
      <c r="E193" s="30">
        <v>90445</v>
      </c>
    </row>
    <row r="194" spans="2:5" x14ac:dyDescent="0.3">
      <c r="B194" s="39">
        <v>84</v>
      </c>
      <c r="C194" s="39">
        <v>2</v>
      </c>
      <c r="D194" s="40">
        <v>1473.89</v>
      </c>
      <c r="E194" s="30">
        <v>19302</v>
      </c>
    </row>
    <row r="195" spans="2:5" x14ac:dyDescent="0.3">
      <c r="B195" s="39">
        <v>84</v>
      </c>
      <c r="C195" s="39">
        <v>2</v>
      </c>
      <c r="D195" s="40">
        <v>1621.279</v>
      </c>
      <c r="E195" s="30">
        <v>155493</v>
      </c>
    </row>
    <row r="196" spans="2:5" x14ac:dyDescent="0.3">
      <c r="B196" s="39">
        <v>84</v>
      </c>
      <c r="C196" s="39">
        <v>3</v>
      </c>
      <c r="D196" s="40">
        <v>2019.27</v>
      </c>
      <c r="E196" s="30">
        <v>19059</v>
      </c>
    </row>
    <row r="197" spans="2:5" x14ac:dyDescent="0.3">
      <c r="B197" s="39">
        <v>84</v>
      </c>
      <c r="C197" s="39">
        <v>3</v>
      </c>
      <c r="D197" s="40">
        <v>2221.1970000000001</v>
      </c>
      <c r="E197" s="30">
        <v>153670</v>
      </c>
    </row>
    <row r="198" spans="2:5" x14ac:dyDescent="0.3">
      <c r="B198" s="39">
        <v>84</v>
      </c>
      <c r="C198" s="39">
        <v>4</v>
      </c>
      <c r="D198" s="40">
        <v>3382.72</v>
      </c>
      <c r="E198" s="30">
        <v>2348</v>
      </c>
    </row>
    <row r="199" spans="2:5" x14ac:dyDescent="0.3">
      <c r="B199" s="39">
        <v>84</v>
      </c>
      <c r="C199" s="39">
        <v>4</v>
      </c>
      <c r="D199" s="40">
        <v>3720.9920000000002</v>
      </c>
      <c r="E199" s="30">
        <v>18531</v>
      </c>
    </row>
    <row r="200" spans="2:5" x14ac:dyDescent="0.3">
      <c r="B200" s="39">
        <v>102</v>
      </c>
      <c r="C200" s="39">
        <v>1</v>
      </c>
      <c r="D200" s="40">
        <v>840.83299999999997</v>
      </c>
      <c r="E200" s="30">
        <v>20128</v>
      </c>
    </row>
    <row r="201" spans="2:5" x14ac:dyDescent="0.3">
      <c r="B201" s="39">
        <v>102</v>
      </c>
      <c r="C201" s="39">
        <v>1</v>
      </c>
      <c r="D201" s="40">
        <v>1201.19</v>
      </c>
      <c r="E201" s="30">
        <v>5074</v>
      </c>
    </row>
    <row r="202" spans="2:5" x14ac:dyDescent="0.3">
      <c r="B202" s="39">
        <v>102</v>
      </c>
      <c r="C202" s="39">
        <v>1</v>
      </c>
      <c r="D202" s="40">
        <v>1321.309</v>
      </c>
      <c r="E202" s="30">
        <v>192892</v>
      </c>
    </row>
    <row r="203" spans="2:5" x14ac:dyDescent="0.3">
      <c r="B203" s="39">
        <v>102</v>
      </c>
      <c r="C203" s="39">
        <v>2</v>
      </c>
      <c r="D203" s="40">
        <v>1031.723</v>
      </c>
      <c r="E203" s="30">
        <v>37262</v>
      </c>
    </row>
    <row r="204" spans="2:5" x14ac:dyDescent="0.3">
      <c r="B204" s="39">
        <v>102</v>
      </c>
      <c r="C204" s="39">
        <v>2</v>
      </c>
      <c r="D204" s="40">
        <v>1473.89</v>
      </c>
      <c r="E204" s="30">
        <v>6099</v>
      </c>
    </row>
    <row r="205" spans="2:5" x14ac:dyDescent="0.3">
      <c r="B205" s="39">
        <v>102</v>
      </c>
      <c r="C205" s="39">
        <v>2</v>
      </c>
      <c r="D205" s="40">
        <v>1621.279</v>
      </c>
      <c r="E205" s="30">
        <v>245417</v>
      </c>
    </row>
    <row r="206" spans="2:5" x14ac:dyDescent="0.3">
      <c r="B206" s="39">
        <v>102</v>
      </c>
      <c r="C206" s="39">
        <v>3</v>
      </c>
      <c r="D206" s="40">
        <v>1413.489</v>
      </c>
      <c r="E206" s="30">
        <v>13352</v>
      </c>
    </row>
    <row r="207" spans="2:5" x14ac:dyDescent="0.3">
      <c r="B207" s="39">
        <v>102</v>
      </c>
      <c r="C207" s="39">
        <v>3</v>
      </c>
      <c r="D207" s="40">
        <v>2019.27</v>
      </c>
      <c r="E207" s="30">
        <v>1905</v>
      </c>
    </row>
    <row r="208" spans="2:5" x14ac:dyDescent="0.3">
      <c r="B208" s="39">
        <v>102</v>
      </c>
      <c r="C208" s="39">
        <v>3</v>
      </c>
      <c r="D208" s="40">
        <v>2221.1970000000001</v>
      </c>
      <c r="E208" s="30">
        <v>77072</v>
      </c>
    </row>
    <row r="209" spans="2:5" x14ac:dyDescent="0.3">
      <c r="B209" s="39">
        <v>106</v>
      </c>
      <c r="C209" s="39">
        <v>1</v>
      </c>
      <c r="D209" s="40">
        <v>1201.19</v>
      </c>
      <c r="E209" s="30">
        <v>92387</v>
      </c>
    </row>
    <row r="210" spans="2:5" x14ac:dyDescent="0.3">
      <c r="B210" s="39">
        <v>106</v>
      </c>
      <c r="C210" s="39">
        <v>1</v>
      </c>
      <c r="D210" s="40">
        <v>1321.309</v>
      </c>
      <c r="E210" s="30">
        <v>275948</v>
      </c>
    </row>
    <row r="211" spans="2:5" x14ac:dyDescent="0.3">
      <c r="B211" s="39">
        <v>106</v>
      </c>
      <c r="C211" s="39">
        <v>1</v>
      </c>
      <c r="D211" s="40">
        <v>1561.547</v>
      </c>
      <c r="E211" s="30">
        <v>5086</v>
      </c>
    </row>
    <row r="212" spans="2:5" x14ac:dyDescent="0.3">
      <c r="B212" s="39">
        <v>106</v>
      </c>
      <c r="C212" s="39">
        <v>1</v>
      </c>
      <c r="D212" s="40">
        <v>1681.6659999999999</v>
      </c>
      <c r="E212" s="30">
        <v>2045</v>
      </c>
    </row>
    <row r="213" spans="2:5" x14ac:dyDescent="0.3">
      <c r="B213" s="39">
        <v>106</v>
      </c>
      <c r="C213" s="39">
        <v>2</v>
      </c>
      <c r="D213" s="40">
        <v>1473.89</v>
      </c>
      <c r="E213" s="30">
        <v>129413</v>
      </c>
    </row>
    <row r="214" spans="2:5" x14ac:dyDescent="0.3">
      <c r="B214" s="39">
        <v>106</v>
      </c>
      <c r="C214" s="39">
        <v>2</v>
      </c>
      <c r="D214" s="40">
        <v>1621.279</v>
      </c>
      <c r="E214" s="30">
        <v>382684</v>
      </c>
    </row>
    <row r="215" spans="2:5" x14ac:dyDescent="0.3">
      <c r="B215" s="39">
        <v>106</v>
      </c>
      <c r="C215" s="39">
        <v>2</v>
      </c>
      <c r="D215" s="40">
        <v>1916.057</v>
      </c>
      <c r="E215" s="30">
        <v>6913</v>
      </c>
    </row>
    <row r="216" spans="2:5" x14ac:dyDescent="0.3">
      <c r="B216" s="39">
        <v>106</v>
      </c>
      <c r="C216" s="39">
        <v>2</v>
      </c>
      <c r="D216" s="40">
        <v>2063.4459999999999</v>
      </c>
      <c r="E216" s="30">
        <v>3037</v>
      </c>
    </row>
    <row r="217" spans="2:5" x14ac:dyDescent="0.3">
      <c r="B217" s="39">
        <v>106</v>
      </c>
      <c r="C217" s="39">
        <v>3</v>
      </c>
      <c r="D217" s="40">
        <v>2019.27</v>
      </c>
      <c r="E217" s="30">
        <v>118200</v>
      </c>
    </row>
    <row r="218" spans="2:5" x14ac:dyDescent="0.3">
      <c r="B218" s="39">
        <v>106</v>
      </c>
      <c r="C218" s="39">
        <v>3</v>
      </c>
      <c r="D218" s="40">
        <v>2221.1970000000001</v>
      </c>
      <c r="E218" s="30">
        <v>348298</v>
      </c>
    </row>
    <row r="219" spans="2:5" x14ac:dyDescent="0.3">
      <c r="B219" s="39">
        <v>106</v>
      </c>
      <c r="C219" s="39">
        <v>3</v>
      </c>
      <c r="D219" s="40">
        <v>2625.0509999999999</v>
      </c>
      <c r="E219" s="30">
        <v>5866</v>
      </c>
    </row>
    <row r="220" spans="2:5" x14ac:dyDescent="0.3">
      <c r="B220" s="39">
        <v>106</v>
      </c>
      <c r="C220" s="39">
        <v>3</v>
      </c>
      <c r="D220" s="40">
        <v>2826.9780000000001</v>
      </c>
      <c r="E220" s="30">
        <v>3263</v>
      </c>
    </row>
    <row r="221" spans="2:5" x14ac:dyDescent="0.3">
      <c r="B221" s="39">
        <v>106</v>
      </c>
      <c r="C221" s="39">
        <v>4</v>
      </c>
      <c r="D221" s="40">
        <v>3382.72</v>
      </c>
      <c r="E221" s="30">
        <v>46558</v>
      </c>
    </row>
    <row r="222" spans="2:5" x14ac:dyDescent="0.3">
      <c r="B222" s="39">
        <v>106</v>
      </c>
      <c r="C222" s="39">
        <v>4</v>
      </c>
      <c r="D222" s="40">
        <v>3720.9920000000002</v>
      </c>
      <c r="E222" s="30">
        <v>140993</v>
      </c>
    </row>
    <row r="223" spans="2:5" x14ac:dyDescent="0.3">
      <c r="B223" s="39">
        <v>106</v>
      </c>
      <c r="C223" s="39">
        <v>4</v>
      </c>
      <c r="D223" s="40">
        <v>4397.5360000000001</v>
      </c>
      <c r="E223" s="30">
        <v>2340</v>
      </c>
    </row>
    <row r="224" spans="2:5" x14ac:dyDescent="0.3">
      <c r="B224" s="39">
        <v>106</v>
      </c>
      <c r="C224" s="39">
        <v>4</v>
      </c>
      <c r="D224" s="40">
        <v>4735.808</v>
      </c>
      <c r="E224" s="30">
        <v>1086</v>
      </c>
    </row>
    <row r="225" spans="2:5" x14ac:dyDescent="0.3">
      <c r="B225" s="39">
        <v>107</v>
      </c>
      <c r="C225" s="39">
        <v>1</v>
      </c>
      <c r="D225" s="40">
        <v>1201.19</v>
      </c>
      <c r="E225" s="30">
        <v>98479</v>
      </c>
    </row>
    <row r="226" spans="2:5" x14ac:dyDescent="0.3">
      <c r="B226" s="39">
        <v>107</v>
      </c>
      <c r="C226" s="39">
        <v>1</v>
      </c>
      <c r="D226" s="40">
        <v>1321.309</v>
      </c>
      <c r="E226" s="30">
        <v>118166</v>
      </c>
    </row>
    <row r="227" spans="2:5" x14ac:dyDescent="0.3">
      <c r="B227" s="39">
        <v>107</v>
      </c>
      <c r="C227" s="39">
        <v>2</v>
      </c>
      <c r="D227" s="40">
        <v>1473.89</v>
      </c>
      <c r="E227" s="30">
        <v>126555</v>
      </c>
    </row>
    <row r="228" spans="2:5" x14ac:dyDescent="0.3">
      <c r="B228" s="39">
        <v>107</v>
      </c>
      <c r="C228" s="39">
        <v>2</v>
      </c>
      <c r="D228" s="40">
        <v>1621.279</v>
      </c>
      <c r="E228" s="30">
        <v>135095</v>
      </c>
    </row>
    <row r="229" spans="2:5" x14ac:dyDescent="0.3">
      <c r="B229" s="39">
        <v>107</v>
      </c>
      <c r="C229" s="39">
        <v>3</v>
      </c>
      <c r="D229" s="40">
        <v>2019.27</v>
      </c>
      <c r="E229" s="30">
        <v>97929</v>
      </c>
    </row>
    <row r="230" spans="2:5" x14ac:dyDescent="0.3">
      <c r="B230" s="39">
        <v>107</v>
      </c>
      <c r="C230" s="39">
        <v>3</v>
      </c>
      <c r="D230" s="40">
        <v>2221.1970000000001</v>
      </c>
      <c r="E230" s="30">
        <v>106314</v>
      </c>
    </row>
    <row r="231" spans="2:5" x14ac:dyDescent="0.3">
      <c r="B231" s="39">
        <v>107</v>
      </c>
      <c r="C231" s="39">
        <v>4</v>
      </c>
      <c r="D231" s="40">
        <v>3382.72</v>
      </c>
      <c r="E231" s="30">
        <v>36896</v>
      </c>
    </row>
    <row r="232" spans="2:5" x14ac:dyDescent="0.3">
      <c r="B232" s="39">
        <v>107</v>
      </c>
      <c r="C232" s="39">
        <v>4</v>
      </c>
      <c r="D232" s="40">
        <v>3720.9920000000002</v>
      </c>
      <c r="E232" s="30">
        <v>36181</v>
      </c>
    </row>
    <row r="233" spans="2:5" x14ac:dyDescent="0.3">
      <c r="B233" s="39">
        <v>107</v>
      </c>
      <c r="C233" s="39" t="s">
        <v>67</v>
      </c>
      <c r="D233" s="40">
        <v>1727.7263</v>
      </c>
      <c r="E233" s="30">
        <v>2563</v>
      </c>
    </row>
    <row r="234" spans="2:5" x14ac:dyDescent="0.3">
      <c r="B234" s="39">
        <v>107</v>
      </c>
      <c r="C234" s="39" t="s">
        <v>67</v>
      </c>
      <c r="D234" s="40">
        <v>1900.49893</v>
      </c>
      <c r="E234" s="30">
        <v>2837</v>
      </c>
    </row>
    <row r="235" spans="2:5" x14ac:dyDescent="0.3">
      <c r="B235" s="39">
        <v>108</v>
      </c>
      <c r="C235" s="39">
        <v>1</v>
      </c>
      <c r="D235" s="40">
        <v>1321.309</v>
      </c>
      <c r="E235" s="30">
        <v>139058</v>
      </c>
    </row>
    <row r="236" spans="2:5" x14ac:dyDescent="0.3">
      <c r="B236" s="39">
        <v>108</v>
      </c>
      <c r="C236" s="39">
        <v>1</v>
      </c>
      <c r="D236" s="40">
        <v>1681.6659999999999</v>
      </c>
      <c r="E236" s="30">
        <v>1348</v>
      </c>
    </row>
    <row r="237" spans="2:5" x14ac:dyDescent="0.3">
      <c r="B237" s="39">
        <v>108</v>
      </c>
      <c r="C237" s="39">
        <v>2</v>
      </c>
      <c r="D237" s="40">
        <v>1621.279</v>
      </c>
      <c r="E237" s="30">
        <v>199917</v>
      </c>
    </row>
    <row r="238" spans="2:5" x14ac:dyDescent="0.3">
      <c r="B238" s="39">
        <v>108</v>
      </c>
      <c r="C238" s="39">
        <v>2</v>
      </c>
      <c r="D238" s="40">
        <v>2063.4459999999999</v>
      </c>
      <c r="E238" s="30">
        <v>2390</v>
      </c>
    </row>
    <row r="239" spans="2:5" x14ac:dyDescent="0.3">
      <c r="B239" s="39">
        <v>108</v>
      </c>
      <c r="C239" s="39">
        <v>3</v>
      </c>
      <c r="D239" s="40">
        <v>2221.1970000000001</v>
      </c>
      <c r="E239" s="30">
        <v>169675</v>
      </c>
    </row>
    <row r="240" spans="2:5" x14ac:dyDescent="0.3">
      <c r="B240" s="39">
        <v>108</v>
      </c>
      <c r="C240" s="39">
        <v>3</v>
      </c>
      <c r="D240" s="40">
        <v>2826.9780000000001</v>
      </c>
      <c r="E240" s="30">
        <v>2049</v>
      </c>
    </row>
    <row r="241" spans="2:5" x14ac:dyDescent="0.3">
      <c r="B241" s="39">
        <v>108</v>
      </c>
      <c r="C241" s="39">
        <v>4</v>
      </c>
      <c r="D241" s="40">
        <v>3720.9920000000002</v>
      </c>
      <c r="E241" s="30">
        <v>49594</v>
      </c>
    </row>
    <row r="242" spans="2:5" x14ac:dyDescent="0.3">
      <c r="B242" s="39">
        <v>108</v>
      </c>
      <c r="C242" s="39">
        <v>4</v>
      </c>
      <c r="D242" s="40">
        <v>4735.808</v>
      </c>
      <c r="E242" s="30">
        <v>520</v>
      </c>
    </row>
    <row r="243" spans="2:5" x14ac:dyDescent="0.3">
      <c r="B243" s="39">
        <v>109</v>
      </c>
      <c r="C243" s="39">
        <v>1</v>
      </c>
      <c r="D243" s="40">
        <v>840.83299999999997</v>
      </c>
      <c r="E243" s="30">
        <v>41987</v>
      </c>
    </row>
    <row r="244" spans="2:5" x14ac:dyDescent="0.3">
      <c r="B244" s="39">
        <v>109</v>
      </c>
      <c r="C244" s="39">
        <v>1</v>
      </c>
      <c r="D244" s="40">
        <v>1201.19</v>
      </c>
      <c r="E244" s="30">
        <v>48260</v>
      </c>
    </row>
    <row r="245" spans="2:5" x14ac:dyDescent="0.3">
      <c r="B245" s="39">
        <v>109</v>
      </c>
      <c r="C245" s="39">
        <v>1</v>
      </c>
      <c r="D245" s="40">
        <v>1321.309</v>
      </c>
      <c r="E245" s="30">
        <v>64565</v>
      </c>
    </row>
    <row r="246" spans="2:5" x14ac:dyDescent="0.3">
      <c r="B246" s="39">
        <v>109</v>
      </c>
      <c r="C246" s="39">
        <v>2</v>
      </c>
      <c r="D246" s="40">
        <v>1031.723</v>
      </c>
      <c r="E246" s="30">
        <v>60325</v>
      </c>
    </row>
    <row r="247" spans="2:5" x14ac:dyDescent="0.3">
      <c r="B247" s="39">
        <v>109</v>
      </c>
      <c r="C247" s="39">
        <v>2</v>
      </c>
      <c r="D247" s="40">
        <v>1473.89</v>
      </c>
      <c r="E247" s="30">
        <v>71299</v>
      </c>
    </row>
    <row r="248" spans="2:5" x14ac:dyDescent="0.3">
      <c r="B248" s="39">
        <v>109</v>
      </c>
      <c r="C248" s="39">
        <v>2</v>
      </c>
      <c r="D248" s="40">
        <v>1621.279</v>
      </c>
      <c r="E248" s="30">
        <v>87691</v>
      </c>
    </row>
    <row r="249" spans="2:5" x14ac:dyDescent="0.3">
      <c r="B249" s="39">
        <v>109</v>
      </c>
      <c r="C249" s="39">
        <v>3</v>
      </c>
      <c r="D249" s="40">
        <v>1413.489</v>
      </c>
      <c r="E249" s="30">
        <v>62522</v>
      </c>
    </row>
    <row r="250" spans="2:5" x14ac:dyDescent="0.3">
      <c r="B250" s="39">
        <v>109</v>
      </c>
      <c r="C250" s="39">
        <v>3</v>
      </c>
      <c r="D250" s="40">
        <v>2019.27</v>
      </c>
      <c r="E250" s="30">
        <v>74935</v>
      </c>
    </row>
    <row r="251" spans="2:5" x14ac:dyDescent="0.3">
      <c r="B251" s="39">
        <v>109</v>
      </c>
      <c r="C251" s="39">
        <v>3</v>
      </c>
      <c r="D251" s="40">
        <v>2221.1970000000001</v>
      </c>
      <c r="E251" s="30">
        <v>92253</v>
      </c>
    </row>
    <row r="252" spans="2:5" x14ac:dyDescent="0.3">
      <c r="B252" s="39">
        <v>109</v>
      </c>
      <c r="C252" s="39">
        <v>4</v>
      </c>
      <c r="D252" s="40">
        <v>2367.904</v>
      </c>
      <c r="E252" s="30">
        <v>19924</v>
      </c>
    </row>
    <row r="253" spans="2:5" x14ac:dyDescent="0.3">
      <c r="B253" s="39">
        <v>109</v>
      </c>
      <c r="C253" s="39">
        <v>4</v>
      </c>
      <c r="D253" s="40">
        <v>3382.72</v>
      </c>
      <c r="E253" s="30">
        <v>22933</v>
      </c>
    </row>
    <row r="254" spans="2:5" x14ac:dyDescent="0.3">
      <c r="B254" s="39">
        <v>109</v>
      </c>
      <c r="C254" s="39">
        <v>4</v>
      </c>
      <c r="D254" s="40">
        <v>3720.9920000000002</v>
      </c>
      <c r="E254" s="30">
        <v>29142</v>
      </c>
    </row>
    <row r="255" spans="2:5" x14ac:dyDescent="0.3">
      <c r="B255" s="39">
        <v>115</v>
      </c>
      <c r="C255" s="39">
        <v>1</v>
      </c>
      <c r="D255" s="40">
        <v>1201.19</v>
      </c>
      <c r="E255" s="30">
        <v>44513</v>
      </c>
    </row>
    <row r="256" spans="2:5" x14ac:dyDescent="0.3">
      <c r="B256" s="39">
        <v>115</v>
      </c>
      <c r="C256" s="39">
        <v>1</v>
      </c>
      <c r="D256" s="40">
        <v>1321.309</v>
      </c>
      <c r="E256" s="30">
        <v>179508</v>
      </c>
    </row>
    <row r="257" spans="2:5" x14ac:dyDescent="0.3">
      <c r="B257" s="39">
        <v>115</v>
      </c>
      <c r="C257" s="39">
        <v>2</v>
      </c>
      <c r="D257" s="40">
        <v>1473.89</v>
      </c>
      <c r="E257" s="30">
        <v>45679</v>
      </c>
    </row>
    <row r="258" spans="2:5" x14ac:dyDescent="0.3">
      <c r="B258" s="39">
        <v>115</v>
      </c>
      <c r="C258" s="39">
        <v>2</v>
      </c>
      <c r="D258" s="40">
        <v>1621.279</v>
      </c>
      <c r="E258" s="30">
        <v>182267</v>
      </c>
    </row>
    <row r="259" spans="2:5" x14ac:dyDescent="0.3">
      <c r="B259" s="39">
        <v>115</v>
      </c>
      <c r="C259" s="39">
        <v>3</v>
      </c>
      <c r="D259" s="31">
        <v>2019.27</v>
      </c>
      <c r="E259" s="30">
        <v>28342</v>
      </c>
    </row>
    <row r="260" spans="2:5" x14ac:dyDescent="0.3">
      <c r="B260" s="39">
        <v>115</v>
      </c>
      <c r="C260" s="39">
        <v>3</v>
      </c>
      <c r="D260" s="31">
        <v>2221.1970000000001</v>
      </c>
      <c r="E260" s="30">
        <v>116983</v>
      </c>
    </row>
    <row r="261" spans="2:5" x14ac:dyDescent="0.3">
      <c r="B261" s="39">
        <v>115</v>
      </c>
      <c r="C261" s="39">
        <v>4</v>
      </c>
      <c r="D261" s="31">
        <v>3382.72</v>
      </c>
      <c r="E261" s="30">
        <v>6056</v>
      </c>
    </row>
    <row r="262" spans="2:5" x14ac:dyDescent="0.3">
      <c r="B262" s="39">
        <v>115</v>
      </c>
      <c r="C262" s="39">
        <v>4</v>
      </c>
      <c r="D262" s="31">
        <v>3720.9920000000002</v>
      </c>
      <c r="E262" s="30">
        <v>24729</v>
      </c>
    </row>
    <row r="263" spans="2:5" x14ac:dyDescent="0.3">
      <c r="B263" s="39">
        <v>118</v>
      </c>
      <c r="C263" s="39">
        <v>1</v>
      </c>
      <c r="D263" s="31">
        <v>840.83299999999997</v>
      </c>
      <c r="E263" s="30">
        <v>1398</v>
      </c>
    </row>
    <row r="264" spans="2:5" x14ac:dyDescent="0.3">
      <c r="B264" s="39">
        <v>118</v>
      </c>
      <c r="C264" s="39">
        <v>1</v>
      </c>
      <c r="D264" s="31">
        <v>1321.309</v>
      </c>
      <c r="E264" s="30">
        <v>177385</v>
      </c>
    </row>
    <row r="265" spans="2:5" x14ac:dyDescent="0.3">
      <c r="B265" s="39">
        <v>118</v>
      </c>
      <c r="C265" s="39">
        <v>2</v>
      </c>
      <c r="D265" s="31">
        <v>1031.723</v>
      </c>
      <c r="E265" s="30">
        <v>4127</v>
      </c>
    </row>
    <row r="266" spans="2:5" x14ac:dyDescent="0.3">
      <c r="B266" s="39">
        <v>118</v>
      </c>
      <c r="C266" s="39">
        <v>2</v>
      </c>
      <c r="D266" s="31">
        <v>1621.279</v>
      </c>
      <c r="E266" s="30">
        <v>274399</v>
      </c>
    </row>
    <row r="267" spans="2:5" x14ac:dyDescent="0.3">
      <c r="B267" s="39">
        <v>118</v>
      </c>
      <c r="C267" s="39">
        <v>3</v>
      </c>
      <c r="D267" s="31">
        <v>1413.489</v>
      </c>
      <c r="E267" s="30">
        <v>2130</v>
      </c>
    </row>
    <row r="268" spans="2:5" x14ac:dyDescent="0.3">
      <c r="B268" s="39">
        <v>118</v>
      </c>
      <c r="C268" s="39">
        <v>3</v>
      </c>
      <c r="D268" s="31">
        <v>2221.1970000000001</v>
      </c>
      <c r="E268" s="30">
        <v>198390</v>
      </c>
    </row>
    <row r="269" spans="2:5" x14ac:dyDescent="0.3">
      <c r="B269" s="39">
        <v>118</v>
      </c>
      <c r="C269" s="39">
        <v>4</v>
      </c>
      <c r="D269" s="31">
        <v>2367.904</v>
      </c>
      <c r="E269" s="30">
        <v>17</v>
      </c>
    </row>
    <row r="270" spans="2:5" x14ac:dyDescent="0.3">
      <c r="B270" s="39">
        <v>118</v>
      </c>
      <c r="C270" s="39">
        <v>4</v>
      </c>
      <c r="D270" s="31">
        <v>3720.9920000000002</v>
      </c>
      <c r="E270" s="30">
        <v>23731</v>
      </c>
    </row>
    <row r="271" spans="2:5" x14ac:dyDescent="0.3">
      <c r="B271" s="39">
        <v>132</v>
      </c>
      <c r="C271" s="39">
        <v>1</v>
      </c>
      <c r="D271" s="31">
        <v>1201.19</v>
      </c>
      <c r="E271" s="30">
        <v>11681</v>
      </c>
    </row>
    <row r="272" spans="2:5" x14ac:dyDescent="0.3">
      <c r="B272" s="39">
        <v>132</v>
      </c>
      <c r="C272" s="39">
        <v>1</v>
      </c>
      <c r="D272" s="31">
        <v>1321.309</v>
      </c>
      <c r="E272" s="30">
        <v>561272</v>
      </c>
    </row>
    <row r="273" spans="2:5" x14ac:dyDescent="0.3">
      <c r="B273" s="39">
        <v>132</v>
      </c>
      <c r="C273" s="39">
        <v>1</v>
      </c>
      <c r="D273" s="31">
        <v>1561.547</v>
      </c>
      <c r="E273" s="30">
        <v>523</v>
      </c>
    </row>
    <row r="274" spans="2:5" x14ac:dyDescent="0.3">
      <c r="B274" s="39">
        <v>132</v>
      </c>
      <c r="C274" s="39">
        <v>2</v>
      </c>
      <c r="D274" s="31">
        <v>1473.89</v>
      </c>
      <c r="E274" s="30">
        <v>11090</v>
      </c>
    </row>
    <row r="275" spans="2:5" x14ac:dyDescent="0.3">
      <c r="B275" s="39">
        <v>132</v>
      </c>
      <c r="C275" s="39">
        <v>2</v>
      </c>
      <c r="D275" s="31">
        <v>1621.279</v>
      </c>
      <c r="E275" s="30">
        <v>504981</v>
      </c>
    </row>
    <row r="276" spans="2:5" x14ac:dyDescent="0.3">
      <c r="B276" s="39">
        <v>132</v>
      </c>
      <c r="C276" s="39">
        <v>2</v>
      </c>
      <c r="D276" s="31">
        <v>1916.057</v>
      </c>
      <c r="E276" s="30">
        <v>523</v>
      </c>
    </row>
    <row r="277" spans="2:5" x14ac:dyDescent="0.3">
      <c r="B277" s="39">
        <v>132</v>
      </c>
      <c r="C277" s="39">
        <v>3</v>
      </c>
      <c r="D277" s="31">
        <v>2019.27</v>
      </c>
      <c r="E277" s="30">
        <v>6941</v>
      </c>
    </row>
    <row r="278" spans="2:5" x14ac:dyDescent="0.3">
      <c r="B278" s="39">
        <v>132</v>
      </c>
      <c r="C278" s="39">
        <v>3</v>
      </c>
      <c r="D278" s="31">
        <v>2221.1970000000001</v>
      </c>
      <c r="E278" s="30">
        <v>314613</v>
      </c>
    </row>
    <row r="279" spans="2:5" x14ac:dyDescent="0.3">
      <c r="B279" s="39">
        <v>132</v>
      </c>
      <c r="C279" s="39">
        <v>3</v>
      </c>
      <c r="D279" s="31">
        <v>2625.0509999999999</v>
      </c>
      <c r="E279" s="30">
        <v>301</v>
      </c>
    </row>
    <row r="280" spans="2:5" x14ac:dyDescent="0.3">
      <c r="B280" s="39">
        <v>132</v>
      </c>
      <c r="C280" s="39">
        <v>4</v>
      </c>
      <c r="D280" s="31">
        <v>3382.72</v>
      </c>
      <c r="E280" s="30">
        <v>229</v>
      </c>
    </row>
    <row r="281" spans="2:5" x14ac:dyDescent="0.3">
      <c r="B281" s="39">
        <v>132</v>
      </c>
      <c r="C281" s="39">
        <v>4</v>
      </c>
      <c r="D281" s="31">
        <v>3720.9920000000002</v>
      </c>
      <c r="E281" s="30">
        <v>12552</v>
      </c>
    </row>
    <row r="282" spans="2:5" x14ac:dyDescent="0.3">
      <c r="B282" s="39">
        <v>132</v>
      </c>
      <c r="C282" s="39">
        <v>4</v>
      </c>
      <c r="D282" s="31">
        <v>4397.5360000000001</v>
      </c>
      <c r="E282" s="30">
        <v>13</v>
      </c>
    </row>
    <row r="283" spans="2:5" x14ac:dyDescent="0.3">
      <c r="B283" s="39">
        <v>151</v>
      </c>
      <c r="C283" s="39">
        <v>1</v>
      </c>
      <c r="D283" s="31">
        <v>1681.6659999999999</v>
      </c>
      <c r="E283" s="30">
        <v>261019</v>
      </c>
    </row>
    <row r="284" spans="2:5" x14ac:dyDescent="0.3">
      <c r="B284" s="39">
        <v>151</v>
      </c>
      <c r="C284" s="39">
        <v>2</v>
      </c>
      <c r="D284" s="31">
        <v>2063.4459999999999</v>
      </c>
      <c r="E284" s="30">
        <v>398406</v>
      </c>
    </row>
    <row r="285" spans="2:5" x14ac:dyDescent="0.3">
      <c r="B285" s="39">
        <v>151</v>
      </c>
      <c r="C285" s="39">
        <v>3</v>
      </c>
      <c r="D285" s="31">
        <v>2826.9780000000001</v>
      </c>
      <c r="E285" s="30">
        <v>285756</v>
      </c>
    </row>
    <row r="286" spans="2:5" x14ac:dyDescent="0.3">
      <c r="B286" s="39">
        <v>151</v>
      </c>
      <c r="C286" s="39">
        <v>4</v>
      </c>
      <c r="D286" s="31">
        <v>4735.808</v>
      </c>
      <c r="E286" s="30">
        <v>60965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E1C9A-FDA4-4D80-AA7F-79FF8DD13AF4}">
  <dimension ref="B1:N21"/>
  <sheetViews>
    <sheetView showGridLines="0" workbookViewId="0"/>
  </sheetViews>
  <sheetFormatPr baseColWidth="10" defaultRowHeight="14.4" x14ac:dyDescent="0.3"/>
  <cols>
    <col min="1" max="1" width="4.6640625" customWidth="1"/>
    <col min="2" max="2" width="17.88671875" style="29" customWidth="1"/>
    <col min="3" max="14" width="17.88671875" customWidth="1"/>
  </cols>
  <sheetData>
    <row r="1" spans="2:14" ht="15" thickBot="1" x14ac:dyDescent="0.35"/>
    <row r="2" spans="2:14" ht="47.4" thickBot="1" x14ac:dyDescent="0.35">
      <c r="B2" s="32" t="s">
        <v>68</v>
      </c>
      <c r="C2" s="33" t="s">
        <v>69</v>
      </c>
      <c r="D2" s="33" t="s">
        <v>70</v>
      </c>
      <c r="E2" s="33" t="s">
        <v>71</v>
      </c>
      <c r="F2" s="33" t="s">
        <v>72</v>
      </c>
      <c r="G2" s="33" t="s">
        <v>85</v>
      </c>
      <c r="H2" s="33" t="s">
        <v>86</v>
      </c>
      <c r="I2" s="33" t="s">
        <v>73</v>
      </c>
      <c r="J2" s="33" t="s">
        <v>74</v>
      </c>
      <c r="K2" s="33" t="s">
        <v>87</v>
      </c>
      <c r="L2" s="33" t="s">
        <v>88</v>
      </c>
      <c r="M2" s="33" t="s">
        <v>90</v>
      </c>
      <c r="N2" s="33" t="s">
        <v>91</v>
      </c>
    </row>
    <row r="3" spans="2:14" ht="15.6" x14ac:dyDescent="0.3">
      <c r="B3" s="41">
        <v>1</v>
      </c>
      <c r="C3" s="34">
        <v>1201.1945768289734</v>
      </c>
      <c r="D3" s="34">
        <v>1321.3140345118709</v>
      </c>
      <c r="E3" s="34">
        <v>1561.5529498776655</v>
      </c>
      <c r="F3" s="34">
        <v>1801.7918652434601</v>
      </c>
      <c r="G3" s="34">
        <v>1201.1945768289734</v>
      </c>
      <c r="H3" s="34">
        <v>1201.1945768289734</v>
      </c>
      <c r="I3" s="34">
        <v>1681.6724075605625</v>
      </c>
      <c r="J3" s="34">
        <v>1921.9113229263576</v>
      </c>
      <c r="K3" s="34">
        <v>1321.3140345118709</v>
      </c>
      <c r="L3" s="34">
        <v>1321.3140345118709</v>
      </c>
      <c r="M3" s="34">
        <v>840.83620378028127</v>
      </c>
      <c r="N3" s="34">
        <v>0</v>
      </c>
    </row>
    <row r="4" spans="2:14" ht="15.6" x14ac:dyDescent="0.3">
      <c r="B4" s="41">
        <v>2</v>
      </c>
      <c r="C4" s="34">
        <v>1473.8858139182094</v>
      </c>
      <c r="D4" s="34">
        <v>1621.2743953100305</v>
      </c>
      <c r="E4" s="34">
        <v>1916.0515580936722</v>
      </c>
      <c r="F4" s="34">
        <v>2210.828720877314</v>
      </c>
      <c r="G4" s="34">
        <v>1473.8858139182094</v>
      </c>
      <c r="H4" s="34">
        <v>1473.8858139182094</v>
      </c>
      <c r="I4" s="34">
        <v>2063.4401394854931</v>
      </c>
      <c r="J4" s="34">
        <v>2358.217302269135</v>
      </c>
      <c r="K4" s="34">
        <v>1621.2743953100305</v>
      </c>
      <c r="L4" s="34">
        <v>1621.2743953100305</v>
      </c>
      <c r="M4" s="34">
        <v>1031.7200697427465</v>
      </c>
      <c r="N4" s="34">
        <v>0</v>
      </c>
    </row>
    <row r="5" spans="2:14" ht="15.6" x14ac:dyDescent="0.3">
      <c r="B5" s="41">
        <v>3</v>
      </c>
      <c r="C5" s="34">
        <v>2019.2682880966818</v>
      </c>
      <c r="D5" s="34">
        <v>2221.19511690635</v>
      </c>
      <c r="E5" s="34">
        <v>2625.0487745256864</v>
      </c>
      <c r="F5" s="34">
        <v>3028.9024321450224</v>
      </c>
      <c r="G5" s="34">
        <v>2019.2682880966818</v>
      </c>
      <c r="H5" s="34">
        <v>2019.2682880966818</v>
      </c>
      <c r="I5" s="34">
        <v>2826.9756033353542</v>
      </c>
      <c r="J5" s="34">
        <v>3230.8292609546911</v>
      </c>
      <c r="K5" s="34">
        <v>2221.19511690635</v>
      </c>
      <c r="L5" s="34">
        <v>2221.19511690635</v>
      </c>
      <c r="M5" s="34">
        <v>1413.4878016676771</v>
      </c>
      <c r="N5" s="34">
        <v>0</v>
      </c>
    </row>
    <row r="6" spans="2:14" ht="15.6" x14ac:dyDescent="0.3">
      <c r="B6" s="41">
        <v>4</v>
      </c>
      <c r="C6" s="34">
        <v>3382.7244735428621</v>
      </c>
      <c r="D6" s="34">
        <v>3720.9969208971488</v>
      </c>
      <c r="E6" s="34">
        <v>4397.5418156057212</v>
      </c>
      <c r="F6" s="34">
        <v>5074.0867103142937</v>
      </c>
      <c r="G6" s="34">
        <v>3382.7244735428621</v>
      </c>
      <c r="H6" s="34">
        <v>3382.7244735428621</v>
      </c>
      <c r="I6" s="34">
        <v>4735.814262960007</v>
      </c>
      <c r="J6" s="34">
        <v>5412.3591576685794</v>
      </c>
      <c r="K6" s="34">
        <v>3720.9969208971488</v>
      </c>
      <c r="L6" s="34">
        <v>3720.9969208971488</v>
      </c>
      <c r="M6" s="34">
        <v>2367.9071314800035</v>
      </c>
      <c r="N6" s="34">
        <v>0</v>
      </c>
    </row>
    <row r="7" spans="2:14" ht="15.6" x14ac:dyDescent="0.3">
      <c r="B7" s="39" t="s">
        <v>64</v>
      </c>
      <c r="C7" s="34">
        <v>1501.4932210362167</v>
      </c>
      <c r="D7" s="34">
        <v>1651.6425431398386</v>
      </c>
      <c r="E7" s="34">
        <v>1951.9411873470817</v>
      </c>
      <c r="F7" s="34">
        <v>2252.2398315543251</v>
      </c>
      <c r="G7" s="34">
        <v>1501.4932210362167</v>
      </c>
      <c r="H7" s="34">
        <v>1501.4932210362167</v>
      </c>
      <c r="I7" s="34">
        <v>2102.0905094507034</v>
      </c>
      <c r="J7" s="34">
        <v>2402.3891536579467</v>
      </c>
      <c r="K7" s="34">
        <v>1651.6425431398386</v>
      </c>
      <c r="L7" s="34">
        <v>1651.6425431398386</v>
      </c>
      <c r="M7" s="34">
        <v>1051.0452547253517</v>
      </c>
      <c r="N7" s="34">
        <v>0</v>
      </c>
    </row>
    <row r="8" spans="2:14" ht="15.6" x14ac:dyDescent="0.3">
      <c r="B8" s="41" t="s">
        <v>65</v>
      </c>
      <c r="C8" s="34">
        <v>1842.3572673977617</v>
      </c>
      <c r="D8" s="34">
        <v>2026.5929941375382</v>
      </c>
      <c r="E8" s="34">
        <v>2395.0644476170901</v>
      </c>
      <c r="F8" s="34">
        <v>2763.5359010966426</v>
      </c>
      <c r="G8" s="34">
        <v>1842.3572673977617</v>
      </c>
      <c r="H8" s="34">
        <v>1842.3572673977617</v>
      </c>
      <c r="I8" s="34">
        <v>2579.3001743568666</v>
      </c>
      <c r="J8" s="34">
        <v>2947.7716278364187</v>
      </c>
      <c r="K8" s="34">
        <v>2026.5929941375382</v>
      </c>
      <c r="L8" s="34">
        <v>2026.5929941375382</v>
      </c>
      <c r="M8" s="34">
        <v>1289.6500871784331</v>
      </c>
      <c r="N8" s="34">
        <v>0</v>
      </c>
    </row>
    <row r="9" spans="2:14" ht="15.6" x14ac:dyDescent="0.3">
      <c r="B9" s="39" t="s">
        <v>66</v>
      </c>
      <c r="C9" s="34">
        <v>2524.0853601208523</v>
      </c>
      <c r="D9" s="34">
        <v>2776.4938961329376</v>
      </c>
      <c r="E9" s="34">
        <v>3281.3109681571082</v>
      </c>
      <c r="F9" s="34">
        <v>3786.1280401812783</v>
      </c>
      <c r="G9" s="34">
        <v>2524.0853601208523</v>
      </c>
      <c r="H9" s="34">
        <v>2524.0853601208523</v>
      </c>
      <c r="I9" s="34">
        <v>3533.719504169193</v>
      </c>
      <c r="J9" s="34">
        <v>4038.536576193364</v>
      </c>
      <c r="K9" s="34">
        <v>2776.4938961329376</v>
      </c>
      <c r="L9" s="34">
        <v>2776.4938961329376</v>
      </c>
      <c r="M9" s="34">
        <v>1766.8597520845965</v>
      </c>
      <c r="N9" s="34">
        <v>0</v>
      </c>
    </row>
    <row r="10" spans="2:14" ht="15.6" x14ac:dyDescent="0.3">
      <c r="B10" s="41" t="s">
        <v>75</v>
      </c>
      <c r="C10" s="34">
        <v>4228.4055919285775</v>
      </c>
      <c r="D10" s="34">
        <v>4651.246151121436</v>
      </c>
      <c r="E10" s="34">
        <v>5496.9272695071513</v>
      </c>
      <c r="F10" s="34">
        <v>6342.6083878928675</v>
      </c>
      <c r="G10" s="34">
        <v>4228.4055919285775</v>
      </c>
      <c r="H10" s="34">
        <v>4228.4055919285775</v>
      </c>
      <c r="I10" s="34">
        <v>5919.767828700009</v>
      </c>
      <c r="J10" s="34">
        <v>6765.4489470857243</v>
      </c>
      <c r="K10" s="34">
        <v>4651.246151121436</v>
      </c>
      <c r="L10" s="34">
        <v>4651.246151121436</v>
      </c>
      <c r="M10" s="34">
        <v>2959.883914350004</v>
      </c>
      <c r="N10" s="34">
        <v>0</v>
      </c>
    </row>
    <row r="11" spans="2:14" ht="15.6" x14ac:dyDescent="0.3">
      <c r="B11" s="39" t="s">
        <v>76</v>
      </c>
      <c r="C11" s="34">
        <v>2102.0905094507034</v>
      </c>
      <c r="D11" s="34">
        <v>2312.2995603957743</v>
      </c>
      <c r="E11" s="34">
        <v>2732.7176622859147</v>
      </c>
      <c r="F11" s="34">
        <v>3153.1357641760551</v>
      </c>
      <c r="G11" s="34">
        <v>2102.0905094507034</v>
      </c>
      <c r="H11" s="34">
        <v>2102.0905094507034</v>
      </c>
      <c r="I11" s="34">
        <v>2942.9267132309842</v>
      </c>
      <c r="J11" s="34">
        <v>3363.344815121126</v>
      </c>
      <c r="K11" s="34">
        <v>2312.2995603957743</v>
      </c>
      <c r="L11" s="34">
        <v>2312.2995603957743</v>
      </c>
      <c r="M11" s="34">
        <v>1471.4633566154923</v>
      </c>
      <c r="N11" s="34">
        <v>0</v>
      </c>
    </row>
    <row r="12" spans="2:14" ht="15.6" x14ac:dyDescent="0.3">
      <c r="B12" s="41" t="s">
        <v>77</v>
      </c>
      <c r="C12" s="34">
        <v>2579.3001743568666</v>
      </c>
      <c r="D12" s="34">
        <v>2837.2301917925533</v>
      </c>
      <c r="E12" s="34">
        <v>3353.0902266639264</v>
      </c>
      <c r="F12" s="34">
        <v>3868.9502615352994</v>
      </c>
      <c r="G12" s="34">
        <v>2579.3001743568666</v>
      </c>
      <c r="H12" s="34">
        <v>2579.3001743568666</v>
      </c>
      <c r="I12" s="34">
        <v>3611.0202440996127</v>
      </c>
      <c r="J12" s="34">
        <v>4126.8802789709862</v>
      </c>
      <c r="K12" s="34">
        <v>2837.2301917925533</v>
      </c>
      <c r="L12" s="34">
        <v>2837.2301917925533</v>
      </c>
      <c r="M12" s="34">
        <v>1805.5101220498066</v>
      </c>
      <c r="N12" s="34">
        <v>0</v>
      </c>
    </row>
    <row r="13" spans="2:14" ht="15.6" x14ac:dyDescent="0.3">
      <c r="B13" s="39" t="s">
        <v>78</v>
      </c>
      <c r="C13" s="34">
        <v>3533.719504169193</v>
      </c>
      <c r="D13" s="34">
        <v>3887.0914545861124</v>
      </c>
      <c r="E13" s="34">
        <v>4593.8353554199512</v>
      </c>
      <c r="F13" s="34">
        <v>5300.579256253789</v>
      </c>
      <c r="G13" s="34">
        <v>3533.719504169193</v>
      </c>
      <c r="H13" s="34">
        <v>3533.719504169193</v>
      </c>
      <c r="I13" s="34">
        <v>4947.2073058368696</v>
      </c>
      <c r="J13" s="34">
        <v>5653.9512066707093</v>
      </c>
      <c r="K13" s="34">
        <v>3887.0914545861124</v>
      </c>
      <c r="L13" s="34">
        <v>3887.0914545861124</v>
      </c>
      <c r="M13" s="34">
        <v>2473.6036529184348</v>
      </c>
      <c r="N13" s="34">
        <v>0</v>
      </c>
    </row>
    <row r="14" spans="2:14" ht="15.6" x14ac:dyDescent="0.3">
      <c r="B14" s="41" t="s">
        <v>79</v>
      </c>
      <c r="C14" s="34">
        <v>5919.767828700009</v>
      </c>
      <c r="D14" s="34">
        <v>6511.7446115700104</v>
      </c>
      <c r="E14" s="34">
        <v>7695.6981773100124</v>
      </c>
      <c r="F14" s="34">
        <v>8879.6517430500135</v>
      </c>
      <c r="G14" s="34">
        <v>5919.767828700009</v>
      </c>
      <c r="H14" s="34">
        <v>5919.767828700009</v>
      </c>
      <c r="I14" s="34">
        <v>8287.6749601800129</v>
      </c>
      <c r="J14" s="34">
        <v>9471.628525920014</v>
      </c>
      <c r="K14" s="34">
        <v>6511.7446115700104</v>
      </c>
      <c r="L14" s="34">
        <v>6511.7446115700104</v>
      </c>
      <c r="M14" s="34">
        <v>4143.8374800900065</v>
      </c>
      <c r="N14" s="34">
        <v>0</v>
      </c>
    </row>
    <row r="15" spans="2:14" ht="15.6" x14ac:dyDescent="0.3">
      <c r="B15" s="41" t="s">
        <v>80</v>
      </c>
      <c r="C15" s="34">
        <v>1582.173</v>
      </c>
      <c r="D15" s="34">
        <v>1740.3903000000003</v>
      </c>
      <c r="E15" s="34">
        <v>2056.8249000000001</v>
      </c>
      <c r="F15" s="34">
        <v>2373.2595000000001</v>
      </c>
      <c r="G15" s="34">
        <v>1582.173</v>
      </c>
      <c r="H15" s="34">
        <v>1582.173</v>
      </c>
      <c r="I15" s="34">
        <v>2215.0421999999999</v>
      </c>
      <c r="J15" s="34">
        <v>2531.4768000000004</v>
      </c>
      <c r="K15" s="34">
        <v>1740.3903000000003</v>
      </c>
      <c r="L15" s="34">
        <v>1740.3903000000003</v>
      </c>
      <c r="M15" s="34">
        <v>1107.5210999999999</v>
      </c>
      <c r="N15" s="34">
        <v>0</v>
      </c>
    </row>
    <row r="16" spans="2:14" ht="15.6" x14ac:dyDescent="0.3">
      <c r="B16" s="41" t="s">
        <v>81</v>
      </c>
      <c r="C16" s="34">
        <v>1636.8724999999999</v>
      </c>
      <c r="D16" s="34">
        <v>1800.5597500000001</v>
      </c>
      <c r="E16" s="34">
        <v>2127.9342499999998</v>
      </c>
      <c r="F16" s="34">
        <v>2455.3087500000001</v>
      </c>
      <c r="G16" s="34">
        <v>1636.8724999999999</v>
      </c>
      <c r="H16" s="34">
        <v>1636.8724999999999</v>
      </c>
      <c r="I16" s="34">
        <v>2291.6214999999997</v>
      </c>
      <c r="J16" s="34">
        <v>2618.9960000000001</v>
      </c>
      <c r="K16" s="34">
        <v>1800.5597500000001</v>
      </c>
      <c r="L16" s="34">
        <v>1800.5597500000001</v>
      </c>
      <c r="M16" s="34">
        <v>1145.8107499999999</v>
      </c>
      <c r="N16" s="34">
        <v>0</v>
      </c>
    </row>
    <row r="17" spans="2:14" ht="15.6" x14ac:dyDescent="0.3">
      <c r="B17" s="41" t="s">
        <v>82</v>
      </c>
      <c r="C17" s="34">
        <v>1727.7263</v>
      </c>
      <c r="D17" s="34">
        <v>1900.4989300000002</v>
      </c>
      <c r="E17" s="34">
        <v>2246.0441900000001</v>
      </c>
      <c r="F17" s="34">
        <v>2591.5894499999999</v>
      </c>
      <c r="G17" s="34">
        <v>1727.7263</v>
      </c>
      <c r="H17" s="34">
        <v>1727.7263</v>
      </c>
      <c r="I17" s="34">
        <v>2418.81682</v>
      </c>
      <c r="J17" s="34">
        <v>2764.3620800000003</v>
      </c>
      <c r="K17" s="34">
        <v>1900.4989300000002</v>
      </c>
      <c r="L17" s="34">
        <v>1900.4989300000002</v>
      </c>
      <c r="M17" s="34">
        <v>1209.40841</v>
      </c>
      <c r="N17" s="34">
        <v>0</v>
      </c>
    </row>
    <row r="18" spans="2:14" ht="15.6" x14ac:dyDescent="0.3">
      <c r="B18" s="41" t="s">
        <v>92</v>
      </c>
      <c r="C18" s="34">
        <v>1670.8919000000001</v>
      </c>
      <c r="D18" s="34">
        <v>1837.9810900000002</v>
      </c>
      <c r="E18" s="34">
        <v>2172.1594700000001</v>
      </c>
      <c r="F18" s="34">
        <v>2506.3378499999999</v>
      </c>
      <c r="G18" s="34">
        <v>1670.8919000000001</v>
      </c>
      <c r="H18" s="34">
        <v>1670.8919000000001</v>
      </c>
      <c r="I18" s="34">
        <v>2339.2486599999997</v>
      </c>
      <c r="J18" s="34">
        <v>2673.4270400000005</v>
      </c>
      <c r="K18" s="34">
        <v>1837.9810900000002</v>
      </c>
      <c r="L18" s="34">
        <v>1837.9810900000002</v>
      </c>
      <c r="M18" s="34">
        <v>1169.6243299999999</v>
      </c>
      <c r="N18" s="34">
        <v>0</v>
      </c>
    </row>
    <row r="19" spans="2:14" ht="15.6" x14ac:dyDescent="0.3">
      <c r="B19" s="41" t="s">
        <v>89</v>
      </c>
      <c r="C19" s="34">
        <v>1736.3289</v>
      </c>
      <c r="D19" s="34">
        <v>1909.9617900000001</v>
      </c>
      <c r="E19" s="34">
        <v>2257.22757</v>
      </c>
      <c r="F19" s="34">
        <v>2604.4933499999997</v>
      </c>
      <c r="G19" s="34">
        <v>1736.3289</v>
      </c>
      <c r="H19" s="34">
        <v>1736.3289</v>
      </c>
      <c r="I19" s="34">
        <v>2430.8604599999999</v>
      </c>
      <c r="J19" s="34">
        <v>2778.1262400000001</v>
      </c>
      <c r="K19" s="34">
        <v>1909.9617900000001</v>
      </c>
      <c r="L19" s="34">
        <v>1909.9617900000001</v>
      </c>
      <c r="M19" s="34">
        <v>1215.4302299999999</v>
      </c>
      <c r="N19" s="34">
        <v>0</v>
      </c>
    </row>
    <row r="20" spans="2:14" x14ac:dyDescent="0.3">
      <c r="B20" s="35" t="s">
        <v>83</v>
      </c>
    </row>
    <row r="21" spans="2:14" x14ac:dyDescent="0.3">
      <c r="B21" s="35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EDAD5-70EC-4F23-AB12-6DE810BE86EF}">
  <dimension ref="B1:Q43"/>
  <sheetViews>
    <sheetView showGridLines="0" tabSelected="1" workbookViewId="0"/>
  </sheetViews>
  <sheetFormatPr baseColWidth="10" defaultRowHeight="14.4" x14ac:dyDescent="0.3"/>
  <cols>
    <col min="1" max="1" width="4.77734375" customWidth="1"/>
    <col min="2" max="2" width="21.88671875" bestFit="1" customWidth="1"/>
    <col min="3" max="3" width="17.6640625" bestFit="1" customWidth="1"/>
    <col min="4" max="4" width="53.88671875" bestFit="1" customWidth="1"/>
    <col min="5" max="5" width="5.88671875" bestFit="1" customWidth="1"/>
    <col min="6" max="7" width="16.6640625" customWidth="1"/>
    <col min="8" max="8" width="15" customWidth="1"/>
    <col min="9" max="9" width="20.77734375" customWidth="1"/>
    <col min="10" max="11" width="17.6640625" customWidth="1"/>
    <col min="12" max="12" width="6.109375" customWidth="1"/>
    <col min="13" max="13" width="17.6640625" style="9" customWidth="1"/>
    <col min="14" max="15" width="26.109375" style="9" customWidth="1"/>
    <col min="16" max="16" width="20.5546875" style="9" customWidth="1"/>
    <col min="17" max="17" width="17.6640625" style="16" bestFit="1" customWidth="1"/>
  </cols>
  <sheetData>
    <row r="1" spans="2:17" ht="15" thickBot="1" x14ac:dyDescent="0.35"/>
    <row r="2" spans="2:17" ht="15" thickBot="1" x14ac:dyDescent="0.35">
      <c r="B2" s="23" t="s">
        <v>0</v>
      </c>
      <c r="C2" s="17">
        <v>22257241009.315567</v>
      </c>
      <c r="D2" s="1"/>
    </row>
    <row r="3" spans="2:17" ht="15" thickBot="1" x14ac:dyDescent="0.35">
      <c r="Q3" s="10"/>
    </row>
    <row r="4" spans="2:17" ht="29.4" thickBot="1" x14ac:dyDescent="0.35">
      <c r="B4" s="23" t="s">
        <v>1</v>
      </c>
      <c r="C4" s="24" t="s">
        <v>2</v>
      </c>
      <c r="D4" s="24" t="s">
        <v>3</v>
      </c>
      <c r="E4" s="24" t="s">
        <v>4</v>
      </c>
      <c r="F4" s="25" t="s">
        <v>49</v>
      </c>
      <c r="G4" s="25" t="s">
        <v>50</v>
      </c>
      <c r="H4" s="25" t="s">
        <v>51</v>
      </c>
      <c r="I4" s="25" t="s">
        <v>52</v>
      </c>
      <c r="J4" s="25" t="s">
        <v>53</v>
      </c>
      <c r="K4" s="25" t="s">
        <v>54</v>
      </c>
      <c r="L4" s="26" t="s">
        <v>55</v>
      </c>
      <c r="M4" s="27" t="s">
        <v>56</v>
      </c>
      <c r="N4" s="25" t="s">
        <v>93</v>
      </c>
      <c r="O4" s="25" t="s">
        <v>95</v>
      </c>
      <c r="P4" s="25" t="s">
        <v>94</v>
      </c>
      <c r="Q4" s="22" t="s">
        <v>57</v>
      </c>
    </row>
    <row r="5" spans="2:17" x14ac:dyDescent="0.3">
      <c r="B5" s="2">
        <v>3520</v>
      </c>
      <c r="C5" s="3" t="s">
        <v>5</v>
      </c>
      <c r="D5" s="4" t="s">
        <v>6</v>
      </c>
      <c r="E5" s="5">
        <v>4</v>
      </c>
      <c r="F5" s="11">
        <v>58148873.740000002</v>
      </c>
      <c r="G5" s="12">
        <v>56409551.780000001</v>
      </c>
      <c r="H5" s="12">
        <v>17756949.050000001</v>
      </c>
      <c r="I5" s="12">
        <v>280236011.94999999</v>
      </c>
      <c r="J5" s="12">
        <f>+SUMIFS('BASE MAYO'!F:F,'BASE MAYO'!B:B,'LIQUIDACIÓN MAYO 2026'!E5)</f>
        <v>992989300.54999995</v>
      </c>
      <c r="K5" s="12">
        <f>+J5-SUM(F5:I5)</f>
        <v>580437914.02999997</v>
      </c>
      <c r="L5" s="13">
        <f t="shared" ref="L5:L32" si="0">+K5/SUM($K$5:$K$32)</f>
        <v>2.5226379618655086E-2</v>
      </c>
      <c r="M5" s="14">
        <f t="shared" ref="M5:M32" si="1">+L5*($C$2-SUM($F$33:$H$33))</f>
        <v>453637541.18082154</v>
      </c>
      <c r="N5" s="14">
        <v>-3216923.7648649914</v>
      </c>
      <c r="O5" s="14">
        <v>2122812.2735674381</v>
      </c>
      <c r="P5" s="14">
        <v>44207090.564868219</v>
      </c>
      <c r="Q5" s="21">
        <f>+SUM(M5:P5,F5:H5)</f>
        <v>629065894.82439208</v>
      </c>
    </row>
    <row r="6" spans="2:17" x14ac:dyDescent="0.3">
      <c r="B6" s="2">
        <v>1337</v>
      </c>
      <c r="C6" s="3" t="s">
        <v>9</v>
      </c>
      <c r="D6" s="4" t="s">
        <v>10</v>
      </c>
      <c r="E6" s="5">
        <v>7</v>
      </c>
      <c r="F6" s="11">
        <v>43970734.049999997</v>
      </c>
      <c r="G6" s="12">
        <v>24256967.960000001</v>
      </c>
      <c r="H6" s="12">
        <v>19030482.280000001</v>
      </c>
      <c r="I6" s="12">
        <v>225467339</v>
      </c>
      <c r="J6" s="12">
        <f>+SUMIFS('BASE MAYO'!F:F,'BASE MAYO'!B:B,'LIQUIDACIÓN MAYO 2026'!E6)</f>
        <v>767861458.06000006</v>
      </c>
      <c r="K6" s="12">
        <f t="shared" ref="K6:K32" si="2">+J6-SUM(F6:I6)</f>
        <v>455135934.7700001</v>
      </c>
      <c r="L6" s="13">
        <f t="shared" si="0"/>
        <v>1.9780637327571338E-2</v>
      </c>
      <c r="M6" s="14">
        <f t="shared" si="1"/>
        <v>355708580.30033231</v>
      </c>
      <c r="N6" s="14">
        <v>-2565454.4846160649</v>
      </c>
      <c r="O6" s="14">
        <v>-1130632.7720680833</v>
      </c>
      <c r="P6" s="14">
        <v>35254574.565968737</v>
      </c>
      <c r="Q6" s="21">
        <f t="shared" ref="Q6:Q32" si="3">+SUM(M6:P6,F6:H6)</f>
        <v>474525251.89961696</v>
      </c>
    </row>
    <row r="7" spans="2:17" x14ac:dyDescent="0.3">
      <c r="B7" s="2">
        <v>1327</v>
      </c>
      <c r="C7" s="3" t="s">
        <v>11</v>
      </c>
      <c r="D7" s="4" t="s">
        <v>12</v>
      </c>
      <c r="E7" s="5">
        <v>12</v>
      </c>
      <c r="F7" s="11">
        <v>126848000.93000001</v>
      </c>
      <c r="G7" s="12">
        <v>110226020.47</v>
      </c>
      <c r="H7" s="12">
        <v>30309884.829999998</v>
      </c>
      <c r="I7" s="12">
        <v>670506530.86000001</v>
      </c>
      <c r="J7" s="12">
        <f>+SUMIFS('BASE MAYO'!F:F,'BASE MAYO'!B:B,'LIQUIDACIÓN MAYO 2026'!E7)</f>
        <v>2091107181.4100001</v>
      </c>
      <c r="K7" s="12">
        <f t="shared" si="2"/>
        <v>1153216744.3200002</v>
      </c>
      <c r="L7" s="13">
        <f t="shared" si="0"/>
        <v>5.0119888228566389E-2</v>
      </c>
      <c r="M7" s="14">
        <f t="shared" si="1"/>
        <v>901289174.4263941</v>
      </c>
      <c r="N7" s="14">
        <v>-6605976.3782570306</v>
      </c>
      <c r="O7" s="14">
        <v>-5627451.3439311981</v>
      </c>
      <c r="P7" s="14">
        <v>90779582.41116254</v>
      </c>
      <c r="Q7" s="21">
        <f t="shared" si="3"/>
        <v>1247219235.3453684</v>
      </c>
    </row>
    <row r="8" spans="2:17" x14ac:dyDescent="0.3">
      <c r="B8" s="2">
        <v>1333</v>
      </c>
      <c r="C8" s="3" t="s">
        <v>13</v>
      </c>
      <c r="D8" s="4" t="s">
        <v>44</v>
      </c>
      <c r="E8" s="5">
        <v>25</v>
      </c>
      <c r="F8" s="11">
        <v>41490273.350000001</v>
      </c>
      <c r="G8" s="12">
        <v>24325141.949999999</v>
      </c>
      <c r="H8" s="12">
        <v>16719006.68</v>
      </c>
      <c r="I8" s="12">
        <v>220024050.5</v>
      </c>
      <c r="J8" s="12">
        <f>+SUMIFS('BASE MAYO'!F:F,'BASE MAYO'!B:B,'LIQUIDACIÓN MAYO 2026'!E8)</f>
        <v>786703624.5200001</v>
      </c>
      <c r="K8" s="12">
        <f t="shared" si="2"/>
        <v>484145152.04000008</v>
      </c>
      <c r="L8" s="13">
        <f t="shared" si="0"/>
        <v>2.1041405291903941E-2</v>
      </c>
      <c r="M8" s="14">
        <f t="shared" si="1"/>
        <v>378380548.61228317</v>
      </c>
      <c r="N8" s="14">
        <v>-2623804.7117782147</v>
      </c>
      <c r="O8" s="14">
        <v>1385098.9365440607</v>
      </c>
      <c r="P8" s="14">
        <v>36056425.640218869</v>
      </c>
      <c r="Q8" s="21">
        <f t="shared" si="3"/>
        <v>495732690.45726788</v>
      </c>
    </row>
    <row r="9" spans="2:17" x14ac:dyDescent="0.3">
      <c r="B9" s="2">
        <v>1336</v>
      </c>
      <c r="C9" s="3" t="s">
        <v>14</v>
      </c>
      <c r="D9" s="4" t="s">
        <v>15</v>
      </c>
      <c r="E9" s="5">
        <v>26</v>
      </c>
      <c r="F9" s="11">
        <v>80521035.400000006</v>
      </c>
      <c r="G9" s="12">
        <v>37965359.920000002</v>
      </c>
      <c r="H9" s="12">
        <v>33944471.890000001</v>
      </c>
      <c r="I9" s="12">
        <v>425104486.97000003</v>
      </c>
      <c r="J9" s="12">
        <f>+SUMIFS('BASE MAYO'!F:F,'BASE MAYO'!B:B,'LIQUIDACIÓN MAYO 2026'!E9)</f>
        <v>1283667814.1099999</v>
      </c>
      <c r="K9" s="12">
        <f t="shared" si="2"/>
        <v>706132459.92999983</v>
      </c>
      <c r="L9" s="13">
        <f t="shared" si="0"/>
        <v>3.0689183226456588E-2</v>
      </c>
      <c r="M9" s="14">
        <f t="shared" si="1"/>
        <v>551873310.00926638</v>
      </c>
      <c r="N9" s="14">
        <v>-4203752.8771617897</v>
      </c>
      <c r="O9" s="14">
        <v>-5313798.972630024</v>
      </c>
      <c r="P9" s="14">
        <v>57768134.322205737</v>
      </c>
      <c r="Q9" s="21">
        <f t="shared" si="3"/>
        <v>752554759.69168031</v>
      </c>
    </row>
    <row r="10" spans="2:17" x14ac:dyDescent="0.3">
      <c r="B10" s="2">
        <v>1345</v>
      </c>
      <c r="C10" s="3" t="s">
        <v>16</v>
      </c>
      <c r="D10" s="4" t="s">
        <v>6</v>
      </c>
      <c r="E10" s="5">
        <v>34</v>
      </c>
      <c r="F10" s="11">
        <v>115958344.45</v>
      </c>
      <c r="G10" s="12">
        <v>130309936.06999999</v>
      </c>
      <c r="H10" s="12">
        <v>15639959.380000001</v>
      </c>
      <c r="I10" s="12">
        <v>692494199.82000005</v>
      </c>
      <c r="J10" s="12">
        <f>+SUMIFS('BASE MAYO'!F:F,'BASE MAYO'!B:B,'LIQUIDACIÓN MAYO 2026'!E10)</f>
        <v>2400268313.6800003</v>
      </c>
      <c r="K10" s="12">
        <f t="shared" si="2"/>
        <v>1445865873.9600003</v>
      </c>
      <c r="L10" s="13">
        <f t="shared" si="0"/>
        <v>6.2838695634014549E-2</v>
      </c>
      <c r="M10" s="14">
        <f t="shared" si="1"/>
        <v>1130007230.8966603</v>
      </c>
      <c r="N10" s="14">
        <v>-7728568.3569641905</v>
      </c>
      <c r="O10" s="14">
        <v>5807979.8050100803</v>
      </c>
      <c r="P10" s="14">
        <v>106206284.71978401</v>
      </c>
      <c r="Q10" s="21">
        <f t="shared" si="3"/>
        <v>1496201166.9644904</v>
      </c>
    </row>
    <row r="11" spans="2:17" x14ac:dyDescent="0.3">
      <c r="B11" s="2">
        <v>1350</v>
      </c>
      <c r="C11" s="3" t="s">
        <v>17</v>
      </c>
      <c r="D11" s="4" t="s">
        <v>18</v>
      </c>
      <c r="E11" s="5">
        <v>39</v>
      </c>
      <c r="F11" s="11">
        <v>129486132.53</v>
      </c>
      <c r="G11" s="12">
        <v>115808889.45999999</v>
      </c>
      <c r="H11" s="12">
        <v>22986894.530000001</v>
      </c>
      <c r="I11" s="12">
        <v>836326970.76999998</v>
      </c>
      <c r="J11" s="12">
        <f>+SUMIFS('BASE MAYO'!F:F,'BASE MAYO'!B:B,'LIQUIDACIÓN MAYO 2026'!E11)</f>
        <v>2618306856.7799997</v>
      </c>
      <c r="K11" s="12">
        <f t="shared" si="2"/>
        <v>1513697969.4899998</v>
      </c>
      <c r="L11" s="13">
        <f t="shared" si="0"/>
        <v>6.5786742532412373E-2</v>
      </c>
      <c r="M11" s="14">
        <f t="shared" si="1"/>
        <v>1183020971.5321164</v>
      </c>
      <c r="N11" s="14">
        <v>-8410786.5003684703</v>
      </c>
      <c r="O11" s="14">
        <v>-3882052.9402780533</v>
      </c>
      <c r="P11" s="14">
        <v>115581352.78321229</v>
      </c>
      <c r="Q11" s="21">
        <f t="shared" si="3"/>
        <v>1554591401.3946822</v>
      </c>
    </row>
    <row r="12" spans="2:17" x14ac:dyDescent="0.3">
      <c r="B12" s="2">
        <v>1338</v>
      </c>
      <c r="C12" s="3" t="s">
        <v>19</v>
      </c>
      <c r="D12" s="4" t="s">
        <v>20</v>
      </c>
      <c r="E12" s="5">
        <v>42</v>
      </c>
      <c r="F12" s="11">
        <v>77884734.150000006</v>
      </c>
      <c r="G12" s="12">
        <v>69568928.019999996</v>
      </c>
      <c r="H12" s="12">
        <v>18773196.289999999</v>
      </c>
      <c r="I12" s="12">
        <v>455563011.94999999</v>
      </c>
      <c r="J12" s="12">
        <f>+SUMIFS('BASE MAYO'!F:F,'BASE MAYO'!B:B,'LIQUIDACIÓN MAYO 2026'!E12)</f>
        <v>1637077610.5999999</v>
      </c>
      <c r="K12" s="12">
        <f t="shared" si="2"/>
        <v>1015287740.1899999</v>
      </c>
      <c r="L12" s="13">
        <f t="shared" si="0"/>
        <v>4.4125363517993128E-2</v>
      </c>
      <c r="M12" s="14">
        <f t="shared" si="1"/>
        <v>793491642.97875202</v>
      </c>
      <c r="N12" s="14">
        <v>-5108477.2960428102</v>
      </c>
      <c r="O12" s="14">
        <v>5505854.3311430216</v>
      </c>
      <c r="P12" s="14">
        <v>70200892.213003799</v>
      </c>
      <c r="Q12" s="21">
        <f t="shared" si="3"/>
        <v>1030316770.6868559</v>
      </c>
    </row>
    <row r="13" spans="2:17" x14ac:dyDescent="0.3">
      <c r="B13" s="2">
        <v>1322</v>
      </c>
      <c r="C13" s="3" t="s">
        <v>21</v>
      </c>
      <c r="D13" s="4" t="s">
        <v>22</v>
      </c>
      <c r="E13" s="5">
        <v>44</v>
      </c>
      <c r="F13" s="11">
        <v>69307247.379999995</v>
      </c>
      <c r="G13" s="12">
        <v>61566022.340000004</v>
      </c>
      <c r="H13" s="12">
        <v>20392360.420000002</v>
      </c>
      <c r="I13" s="12">
        <v>342562840.44999999</v>
      </c>
      <c r="J13" s="12">
        <f>+SUMIFS('BASE MAYO'!F:F,'BASE MAYO'!B:B,'LIQUIDACIÓN MAYO 2026'!E13)</f>
        <v>1227158478.03</v>
      </c>
      <c r="K13" s="12">
        <f t="shared" si="2"/>
        <v>733330007.44000006</v>
      </c>
      <c r="L13" s="13">
        <f t="shared" si="0"/>
        <v>3.1871214312985875E-2</v>
      </c>
      <c r="M13" s="14">
        <f t="shared" si="1"/>
        <v>573129379.40163791</v>
      </c>
      <c r="N13" s="14">
        <v>-4128108.8353295997</v>
      </c>
      <c r="O13" s="14">
        <v>3118230.7987154722</v>
      </c>
      <c r="P13" s="14">
        <v>56728630.979138896</v>
      </c>
      <c r="Q13" s="21">
        <f t="shared" si="3"/>
        <v>780113762.48416257</v>
      </c>
    </row>
    <row r="14" spans="2:17" x14ac:dyDescent="0.3">
      <c r="B14" s="2">
        <v>1349</v>
      </c>
      <c r="C14" s="3" t="s">
        <v>23</v>
      </c>
      <c r="D14" s="4" t="s">
        <v>24</v>
      </c>
      <c r="E14" s="5">
        <v>47</v>
      </c>
      <c r="F14" s="11">
        <v>54155768.75</v>
      </c>
      <c r="G14" s="12">
        <v>38346818.049999997</v>
      </c>
      <c r="H14" s="12">
        <v>29272218.899999999</v>
      </c>
      <c r="I14" s="12">
        <v>248231358.28</v>
      </c>
      <c r="J14" s="12">
        <f>+SUMIFS('BASE MAYO'!F:F,'BASE MAYO'!B:B,'LIQUIDACIÓN MAYO 2026'!E14)</f>
        <v>854898468.42000008</v>
      </c>
      <c r="K14" s="12">
        <f t="shared" si="2"/>
        <v>484892304.44000006</v>
      </c>
      <c r="L14" s="13">
        <f t="shared" si="0"/>
        <v>2.107387724044453E-2</v>
      </c>
      <c r="M14" s="14">
        <f t="shared" si="1"/>
        <v>378964480.79422849</v>
      </c>
      <c r="N14" s="14">
        <v>-2458073.9471067791</v>
      </c>
      <c r="O14" s="14">
        <v>-903205.44554430246</v>
      </c>
      <c r="P14" s="14">
        <v>33778947.074132152</v>
      </c>
      <c r="Q14" s="21">
        <f t="shared" si="3"/>
        <v>531156954.17570955</v>
      </c>
    </row>
    <row r="15" spans="2:17" x14ac:dyDescent="0.3">
      <c r="B15" s="2">
        <v>1323</v>
      </c>
      <c r="C15" s="3" t="s">
        <v>7</v>
      </c>
      <c r="D15" s="4" t="s">
        <v>8</v>
      </c>
      <c r="E15" s="5">
        <v>50</v>
      </c>
      <c r="F15" s="11">
        <v>85608572.670000002</v>
      </c>
      <c r="G15" s="12">
        <v>45917855.939999998</v>
      </c>
      <c r="H15" s="12">
        <v>33930006.619999997</v>
      </c>
      <c r="I15" s="12">
        <v>403328684.98000002</v>
      </c>
      <c r="J15" s="12">
        <f>+SUMIFS('BASE MAYO'!F:F,'BASE MAYO'!B:B,'LIQUIDACIÓN MAYO 2026'!E15)</f>
        <v>1424396308.21</v>
      </c>
      <c r="K15" s="12">
        <f t="shared" si="2"/>
        <v>855611188</v>
      </c>
      <c r="L15" s="13">
        <f t="shared" si="0"/>
        <v>3.7185669841238E-2</v>
      </c>
      <c r="M15" s="14">
        <f t="shared" si="1"/>
        <v>668697454.36901402</v>
      </c>
      <c r="N15" s="14">
        <v>-4682519.6841372084</v>
      </c>
      <c r="O15" s="14">
        <v>712623.46767306328</v>
      </c>
      <c r="P15" s="14">
        <v>64347366.266268723</v>
      </c>
      <c r="Q15" s="21">
        <f t="shared" si="3"/>
        <v>894531359.64881861</v>
      </c>
    </row>
    <row r="16" spans="2:17" x14ac:dyDescent="0.3">
      <c r="B16" s="2">
        <v>1341</v>
      </c>
      <c r="C16" s="3" t="s">
        <v>25</v>
      </c>
      <c r="D16" s="4" t="s">
        <v>26</v>
      </c>
      <c r="E16" s="5">
        <v>61</v>
      </c>
      <c r="F16" s="11">
        <v>20676771.350000001</v>
      </c>
      <c r="G16" s="12">
        <v>23486408.140000001</v>
      </c>
      <c r="H16" s="12">
        <v>4917036.3099999996</v>
      </c>
      <c r="I16" s="12">
        <v>114314408.69</v>
      </c>
      <c r="J16" s="12">
        <f>+SUMIFS('BASE MAYO'!F:F,'BASE MAYO'!B:B,'LIQUIDACIÓN MAYO 2026'!E16)</f>
        <v>364245286.58000004</v>
      </c>
      <c r="K16" s="12">
        <f t="shared" si="2"/>
        <v>200850662.09000003</v>
      </c>
      <c r="L16" s="13">
        <f t="shared" si="0"/>
        <v>8.7291593572205589E-3</v>
      </c>
      <c r="M16" s="14">
        <f t="shared" si="1"/>
        <v>156973550.99091348</v>
      </c>
      <c r="N16" s="14">
        <v>-1054705.9949578829</v>
      </c>
      <c r="O16" s="14">
        <v>-572551.81237092614</v>
      </c>
      <c r="P16" s="14">
        <v>14493810.49922685</v>
      </c>
      <c r="Q16" s="21">
        <f t="shared" si="3"/>
        <v>218920319.48281151</v>
      </c>
    </row>
    <row r="17" spans="2:17" x14ac:dyDescent="0.3">
      <c r="B17" s="2">
        <v>1342</v>
      </c>
      <c r="C17" s="3" t="s">
        <v>25</v>
      </c>
      <c r="D17" s="4" t="s">
        <v>26</v>
      </c>
      <c r="E17" s="5">
        <v>62</v>
      </c>
      <c r="F17" s="11">
        <v>19096947.609999999</v>
      </c>
      <c r="G17" s="12">
        <v>40680508.68</v>
      </c>
      <c r="H17" s="12">
        <v>3552184.19</v>
      </c>
      <c r="I17" s="12">
        <v>100477689.86</v>
      </c>
      <c r="J17" s="12">
        <f>+SUMIFS('BASE MAYO'!F:F,'BASE MAYO'!B:B,'LIQUIDACIÓN MAYO 2026'!E17)</f>
        <v>360497993.77000004</v>
      </c>
      <c r="K17" s="12">
        <f t="shared" si="2"/>
        <v>196690663.43000004</v>
      </c>
      <c r="L17" s="13">
        <f t="shared" si="0"/>
        <v>8.5483618888373466E-3</v>
      </c>
      <c r="M17" s="14">
        <f t="shared" si="1"/>
        <v>153722330.63155499</v>
      </c>
      <c r="N17" s="14">
        <v>-1086478.2581338682</v>
      </c>
      <c r="O17" s="14">
        <v>-408930.21179974079</v>
      </c>
      <c r="P17" s="14">
        <v>14930426.166347131</v>
      </c>
      <c r="Q17" s="21">
        <f t="shared" si="3"/>
        <v>230486988.80796856</v>
      </c>
    </row>
    <row r="18" spans="2:17" x14ac:dyDescent="0.3">
      <c r="B18" s="2">
        <v>1347</v>
      </c>
      <c r="C18" s="3" t="s">
        <v>27</v>
      </c>
      <c r="D18" s="4" t="s">
        <v>28</v>
      </c>
      <c r="E18" s="5">
        <v>64</v>
      </c>
      <c r="F18" s="11">
        <v>77176799.430000007</v>
      </c>
      <c r="G18" s="12">
        <v>51484343.869999997</v>
      </c>
      <c r="H18" s="12">
        <v>13957914.32</v>
      </c>
      <c r="I18" s="12">
        <v>451338540.89999998</v>
      </c>
      <c r="J18" s="12">
        <f>+SUMIFS('BASE MAYO'!F:F,'BASE MAYO'!B:B,'LIQUIDACIÓN MAYO 2026'!E18)</f>
        <v>1397323943.27</v>
      </c>
      <c r="K18" s="12">
        <f t="shared" si="2"/>
        <v>803366344.75</v>
      </c>
      <c r="L18" s="13">
        <f t="shared" si="0"/>
        <v>3.4915059639724681E-2</v>
      </c>
      <c r="M18" s="14">
        <f t="shared" si="1"/>
        <v>627865831.10933423</v>
      </c>
      <c r="N18" s="14">
        <v>-4795734.1500102989</v>
      </c>
      <c r="O18" s="14">
        <v>-2026354.1292909384</v>
      </c>
      <c r="P18" s="14">
        <v>65903163.826897249</v>
      </c>
      <c r="Q18" s="21">
        <f t="shared" si="3"/>
        <v>829565964.27693033</v>
      </c>
    </row>
    <row r="19" spans="2:17" x14ac:dyDescent="0.3">
      <c r="B19" s="2">
        <v>1331</v>
      </c>
      <c r="C19" s="3" t="s">
        <v>29</v>
      </c>
      <c r="D19" s="4" t="s">
        <v>30</v>
      </c>
      <c r="E19" s="5">
        <v>65</v>
      </c>
      <c r="F19" s="11">
        <v>76006702.010000005</v>
      </c>
      <c r="G19" s="12">
        <v>61702230.700000003</v>
      </c>
      <c r="H19" s="12">
        <v>18668134.91</v>
      </c>
      <c r="I19" s="12">
        <v>415949663.80000001</v>
      </c>
      <c r="J19" s="12">
        <f>+SUMIFS('BASE MAYO'!F:F,'BASE MAYO'!B:B,'LIQUIDACIÓN MAYO 2026'!E19)</f>
        <v>1813038073.7799997</v>
      </c>
      <c r="K19" s="12">
        <f t="shared" si="2"/>
        <v>1240711342.3599997</v>
      </c>
      <c r="L19" s="13">
        <f t="shared" si="0"/>
        <v>5.3922486045470168E-2</v>
      </c>
      <c r="M19" s="14">
        <f t="shared" si="1"/>
        <v>969670018.20328462</v>
      </c>
      <c r="N19" s="14">
        <v>-6532395.3911425499</v>
      </c>
      <c r="O19" s="14">
        <v>3207391.281611681</v>
      </c>
      <c r="P19" s="14">
        <v>89768429.645669892</v>
      </c>
      <c r="Q19" s="21">
        <f t="shared" si="3"/>
        <v>1212490511.3594239</v>
      </c>
    </row>
    <row r="20" spans="2:17" x14ac:dyDescent="0.3">
      <c r="B20" s="2">
        <v>1346</v>
      </c>
      <c r="C20" s="3" t="s">
        <v>31</v>
      </c>
      <c r="D20" s="4" t="s">
        <v>32</v>
      </c>
      <c r="E20" s="5">
        <v>68</v>
      </c>
      <c r="F20" s="11">
        <v>125311378.15000001</v>
      </c>
      <c r="G20" s="12">
        <v>95679963.790000007</v>
      </c>
      <c r="H20" s="12">
        <v>16076787.859999999</v>
      </c>
      <c r="I20" s="12">
        <v>575417133.21000004</v>
      </c>
      <c r="J20" s="12">
        <f>+SUMIFS('BASE MAYO'!F:F,'BASE MAYO'!B:B,'LIQUIDACIÓN MAYO 2026'!E20)</f>
        <v>1905504238.8900001</v>
      </c>
      <c r="K20" s="12">
        <f t="shared" si="2"/>
        <v>1093018975.8800001</v>
      </c>
      <c r="L20" s="13">
        <f t="shared" si="0"/>
        <v>4.7503636391535549E-2</v>
      </c>
      <c r="M20" s="14">
        <f t="shared" si="1"/>
        <v>854241993.32463944</v>
      </c>
      <c r="N20" s="14">
        <v>-6143389.1643855302</v>
      </c>
      <c r="O20" s="14">
        <v>-1194613.5225174427</v>
      </c>
      <c r="P20" s="14">
        <v>84422691.060140505</v>
      </c>
      <c r="Q20" s="21">
        <f t="shared" si="3"/>
        <v>1168394811.4978769</v>
      </c>
    </row>
    <row r="21" spans="2:17" x14ac:dyDescent="0.3">
      <c r="B21" s="2">
        <v>1332</v>
      </c>
      <c r="C21" s="3" t="s">
        <v>33</v>
      </c>
      <c r="D21" s="4" t="s">
        <v>34</v>
      </c>
      <c r="E21" s="5">
        <v>76</v>
      </c>
      <c r="F21" s="11">
        <v>71278615.810000002</v>
      </c>
      <c r="G21" s="12">
        <v>48495008.060000002</v>
      </c>
      <c r="H21" s="12">
        <v>26993476.52</v>
      </c>
      <c r="I21" s="12">
        <v>340871819.45999998</v>
      </c>
      <c r="J21" s="12">
        <f>+SUMIFS('BASE MAYO'!F:F,'BASE MAYO'!B:B,'LIQUIDACIÓN MAYO 2026'!E21)</f>
        <v>1178463430.98</v>
      </c>
      <c r="K21" s="12">
        <f t="shared" si="2"/>
        <v>690824511.13</v>
      </c>
      <c r="L21" s="13">
        <f t="shared" si="0"/>
        <v>3.0023885322447215E-2</v>
      </c>
      <c r="M21" s="14">
        <f t="shared" si="1"/>
        <v>539909480.48279798</v>
      </c>
      <c r="N21" s="14">
        <v>-4001258.9007701622</v>
      </c>
      <c r="O21" s="14">
        <v>-1300459.6676322222</v>
      </c>
      <c r="P21" s="14">
        <v>54985454.281430617</v>
      </c>
      <c r="Q21" s="21">
        <f t="shared" si="3"/>
        <v>736360316.58582616</v>
      </c>
    </row>
    <row r="22" spans="2:17" x14ac:dyDescent="0.3">
      <c r="B22" s="2">
        <v>1334</v>
      </c>
      <c r="C22" s="3" t="s">
        <v>13</v>
      </c>
      <c r="D22" s="4" t="s">
        <v>44</v>
      </c>
      <c r="E22" s="5">
        <v>84</v>
      </c>
      <c r="F22" s="11">
        <v>51503063.880000003</v>
      </c>
      <c r="G22" s="12">
        <v>33075544.030000001</v>
      </c>
      <c r="H22" s="12">
        <v>12029809.949999999</v>
      </c>
      <c r="I22" s="12">
        <v>250211506.78999999</v>
      </c>
      <c r="J22" s="12">
        <f>+SUMIFS('BASE MAYO'!F:F,'BASE MAYO'!B:B,'LIQUIDACIÓN MAYO 2026'!E22)</f>
        <v>870496094.96000004</v>
      </c>
      <c r="K22" s="12">
        <f t="shared" si="2"/>
        <v>523676170.31000006</v>
      </c>
      <c r="L22" s="13">
        <f t="shared" si="0"/>
        <v>2.2759460659216607E-2</v>
      </c>
      <c r="M22" s="14">
        <f t="shared" si="1"/>
        <v>409275763.23372167</v>
      </c>
      <c r="N22" s="14">
        <v>-2907824.6454743608</v>
      </c>
      <c r="O22" s="14">
        <v>656249.31104075909</v>
      </c>
      <c r="P22" s="14">
        <v>39959438.533550628</v>
      </c>
      <c r="Q22" s="21">
        <f t="shared" si="3"/>
        <v>543592044.29283869</v>
      </c>
    </row>
    <row r="23" spans="2:17" x14ac:dyDescent="0.3">
      <c r="B23" s="2">
        <v>1344</v>
      </c>
      <c r="C23" s="3" t="s">
        <v>35</v>
      </c>
      <c r="D23" s="4" t="s">
        <v>36</v>
      </c>
      <c r="E23" s="5">
        <v>99</v>
      </c>
      <c r="F23" s="11">
        <v>0</v>
      </c>
      <c r="G23" s="12">
        <v>0</v>
      </c>
      <c r="H23" s="12">
        <v>0</v>
      </c>
      <c r="I23" s="12">
        <v>0</v>
      </c>
      <c r="J23" s="12">
        <f>+SUMIFS('BASE MAYO'!F:F,'BASE MAYO'!B:B,'LIQUIDACIÓN MAYO 2026'!E23)</f>
        <v>0</v>
      </c>
      <c r="K23" s="12">
        <f t="shared" si="2"/>
        <v>0</v>
      </c>
      <c r="L23" s="13">
        <f t="shared" si="0"/>
        <v>0</v>
      </c>
      <c r="M23" s="14">
        <f t="shared" si="1"/>
        <v>0</v>
      </c>
      <c r="N23" s="14">
        <v>0</v>
      </c>
      <c r="O23" s="14">
        <v>-150193.20572155714</v>
      </c>
      <c r="P23" s="14">
        <v>0</v>
      </c>
      <c r="Q23" s="21">
        <v>0</v>
      </c>
    </row>
    <row r="24" spans="2:17" x14ac:dyDescent="0.3">
      <c r="B24" s="2">
        <v>1321</v>
      </c>
      <c r="C24" s="3" t="s">
        <v>37</v>
      </c>
      <c r="D24" s="4" t="s">
        <v>38</v>
      </c>
      <c r="E24" s="5">
        <v>102</v>
      </c>
      <c r="F24" s="11">
        <v>57751617.030000001</v>
      </c>
      <c r="G24" s="12">
        <v>51934133.57</v>
      </c>
      <c r="H24" s="12">
        <v>7200269.8099999996</v>
      </c>
      <c r="I24" s="12">
        <v>312717344.06999999</v>
      </c>
      <c r="J24" s="12">
        <f>+SUMIFS('BASE MAYO'!F:F,'BASE MAYO'!B:B,'LIQUIDACIÓN MAYO 2026'!E24)</f>
        <v>917123515.85000002</v>
      </c>
      <c r="K24" s="12">
        <f t="shared" si="2"/>
        <v>487520151.37</v>
      </c>
      <c r="L24" s="13">
        <f t="shared" si="0"/>
        <v>2.1188085948445071E-2</v>
      </c>
      <c r="M24" s="14">
        <f t="shared" si="1"/>
        <v>381018257.76349646</v>
      </c>
      <c r="N24" s="14">
        <v>-2976347.2899518465</v>
      </c>
      <c r="O24" s="14">
        <v>-3442844.5606100559</v>
      </c>
      <c r="P24" s="14">
        <v>40901079.359250337</v>
      </c>
      <c r="Q24" s="21">
        <f t="shared" si="3"/>
        <v>532386165.68218482</v>
      </c>
    </row>
    <row r="25" spans="2:17" x14ac:dyDescent="0.3">
      <c r="B25" s="2">
        <v>1343</v>
      </c>
      <c r="C25" s="3" t="s">
        <v>35</v>
      </c>
      <c r="D25" s="4" t="s">
        <v>36</v>
      </c>
      <c r="E25" s="5">
        <v>106</v>
      </c>
      <c r="F25" s="11">
        <v>133917454.98</v>
      </c>
      <c r="G25" s="12">
        <v>73492002.760000005</v>
      </c>
      <c r="H25" s="12">
        <v>46749560.240000002</v>
      </c>
      <c r="I25" s="12">
        <v>910591273.29999995</v>
      </c>
      <c r="J25" s="12">
        <f>+SUMIFS('BASE MAYO'!F:F,'BASE MAYO'!B:B,'LIQUIDACIÓN MAYO 2026'!E25)</f>
        <v>3052157388.0500002</v>
      </c>
      <c r="K25" s="12">
        <f t="shared" si="2"/>
        <v>1887407096.7700002</v>
      </c>
      <c r="L25" s="13">
        <f t="shared" si="0"/>
        <v>8.2028493947765874E-2</v>
      </c>
      <c r="M25" s="14">
        <f t="shared" si="1"/>
        <v>1475090950.9707236</v>
      </c>
      <c r="N25" s="14">
        <v>-10216985.207521223</v>
      </c>
      <c r="O25" s="14">
        <v>2638395.2361915112</v>
      </c>
      <c r="P25" s="14">
        <v>140402205.14450556</v>
      </c>
      <c r="Q25" s="21">
        <f>+SUM(M25:P25,F25:H25)+SUM(F23:H23,M23:P23)</f>
        <v>1861923390.9181778</v>
      </c>
    </row>
    <row r="26" spans="2:17" x14ac:dyDescent="0.3">
      <c r="B26" s="2">
        <v>1325</v>
      </c>
      <c r="C26" s="3" t="s">
        <v>7</v>
      </c>
      <c r="D26" s="4" t="s">
        <v>8</v>
      </c>
      <c r="E26" s="5">
        <v>107</v>
      </c>
      <c r="F26" s="11">
        <v>66512024.869999997</v>
      </c>
      <c r="G26" s="12">
        <v>54339178.649999999</v>
      </c>
      <c r="H26" s="12">
        <v>25043374.879999999</v>
      </c>
      <c r="I26" s="12">
        <v>412775442.07999998</v>
      </c>
      <c r="J26" s="12">
        <f>+SUMIFS('BASE MAYO'!F:F,'BASE MAYO'!B:B,'LIQUIDACIÓN MAYO 2026'!E26)</f>
        <v>1383127981.0900002</v>
      </c>
      <c r="K26" s="12">
        <f t="shared" si="2"/>
        <v>824457960.61000013</v>
      </c>
      <c r="L26" s="13">
        <f t="shared" si="0"/>
        <v>3.5831721173360663E-2</v>
      </c>
      <c r="M26" s="14">
        <f t="shared" si="1"/>
        <v>644349848.65365744</v>
      </c>
      <c r="N26" s="14">
        <v>-4376937.8333568834</v>
      </c>
      <c r="O26" s="14">
        <v>2296948.9119181633</v>
      </c>
      <c r="P26" s="14">
        <v>60148048.675976738</v>
      </c>
      <c r="Q26" s="21">
        <f t="shared" si="3"/>
        <v>848312486.80819547</v>
      </c>
    </row>
    <row r="27" spans="2:17" x14ac:dyDescent="0.3">
      <c r="B27" s="2">
        <v>1339</v>
      </c>
      <c r="C27" s="3" t="s">
        <v>39</v>
      </c>
      <c r="D27" s="4" t="s">
        <v>40</v>
      </c>
      <c r="E27" s="5">
        <v>108</v>
      </c>
      <c r="F27" s="11">
        <v>56963739.539999999</v>
      </c>
      <c r="G27" s="12">
        <v>43136052.170000002</v>
      </c>
      <c r="H27" s="12">
        <v>12389525.470000001</v>
      </c>
      <c r="I27" s="12">
        <v>306069091.22000003</v>
      </c>
      <c r="J27" s="12">
        <f>+SUMIFS('BASE MAYO'!F:F,'BASE MAYO'!B:B,'LIQUIDACIÓN MAYO 2026'!E27)</f>
        <v>1084733918.78</v>
      </c>
      <c r="K27" s="12">
        <f t="shared" si="2"/>
        <v>666175510.37999988</v>
      </c>
      <c r="L27" s="13">
        <f t="shared" si="0"/>
        <v>2.895261648367891E-2</v>
      </c>
      <c r="M27" s="14">
        <f t="shared" si="1"/>
        <v>520645211.51876831</v>
      </c>
      <c r="N27" s="14">
        <v>-3802711.8404289433</v>
      </c>
      <c r="O27" s="14">
        <v>2874592.0203593969</v>
      </c>
      <c r="P27" s="14">
        <v>52257012.913389377</v>
      </c>
      <c r="Q27" s="21">
        <f t="shared" si="3"/>
        <v>684463421.79208803</v>
      </c>
    </row>
    <row r="28" spans="2:17" x14ac:dyDescent="0.3">
      <c r="B28" s="2">
        <v>1340</v>
      </c>
      <c r="C28" s="6" t="s">
        <v>41</v>
      </c>
      <c r="D28" s="7" t="s">
        <v>42</v>
      </c>
      <c r="E28" s="8">
        <v>109</v>
      </c>
      <c r="F28" s="11">
        <v>58275728.409999996</v>
      </c>
      <c r="G28" s="12">
        <v>40472589.960000001</v>
      </c>
      <c r="H28" s="12">
        <v>19852786.059999999</v>
      </c>
      <c r="I28" s="12">
        <v>384231808.69</v>
      </c>
      <c r="J28" s="12">
        <f>+SUMIFS('BASE MAYO'!F:F,'BASE MAYO'!B:B,'LIQUIDACIÓN MAYO 2026'!E28)</f>
        <v>1165872379.5</v>
      </c>
      <c r="K28" s="12">
        <f t="shared" si="2"/>
        <v>663039466.38</v>
      </c>
      <c r="L28" s="13">
        <f t="shared" si="0"/>
        <v>2.8816321051329336E-2</v>
      </c>
      <c r="M28" s="14">
        <f t="shared" si="1"/>
        <v>518194256.37816167</v>
      </c>
      <c r="N28" s="14">
        <v>-4367738.7565934192</v>
      </c>
      <c r="O28" s="14">
        <v>35849.678841233253</v>
      </c>
      <c r="P28" s="14">
        <v>60021634.607966423</v>
      </c>
      <c r="Q28" s="21">
        <f t="shared" si="3"/>
        <v>692485106.33837593</v>
      </c>
    </row>
    <row r="29" spans="2:17" x14ac:dyDescent="0.3">
      <c r="B29" s="2">
        <v>1328</v>
      </c>
      <c r="C29" s="3" t="s">
        <v>43</v>
      </c>
      <c r="D29" s="4" t="s">
        <v>44</v>
      </c>
      <c r="E29" s="5">
        <v>115</v>
      </c>
      <c r="F29" s="11">
        <v>62159623.210000001</v>
      </c>
      <c r="G29" s="12">
        <v>52827727.140000001</v>
      </c>
      <c r="H29" s="12">
        <v>28290603.329999998</v>
      </c>
      <c r="I29" s="12">
        <v>307473810.94999999</v>
      </c>
      <c r="J29" s="12">
        <f>+SUMIFS('BASE MAYO'!F:F,'BASE MAYO'!B:B,'LIQUIDACIÓN MAYO 2026'!E29)</f>
        <v>1083060189.72</v>
      </c>
      <c r="K29" s="12">
        <f t="shared" si="2"/>
        <v>632308425.09000003</v>
      </c>
      <c r="L29" s="13">
        <f t="shared" si="0"/>
        <v>2.7480720989859136E-2</v>
      </c>
      <c r="M29" s="14">
        <f t="shared" si="1"/>
        <v>494176607.51037705</v>
      </c>
      <c r="N29" s="14">
        <v>-3296649.1392277074</v>
      </c>
      <c r="O29" s="14">
        <v>-670875.00275278091</v>
      </c>
      <c r="P29" s="14">
        <v>45302679.737127803</v>
      </c>
      <c r="Q29" s="21">
        <f t="shared" si="3"/>
        <v>678789716.78552437</v>
      </c>
    </row>
    <row r="30" spans="2:17" x14ac:dyDescent="0.3">
      <c r="B30" s="2">
        <v>1348</v>
      </c>
      <c r="C30" s="3" t="s">
        <v>45</v>
      </c>
      <c r="D30" s="4" t="s">
        <v>46</v>
      </c>
      <c r="E30" s="5">
        <v>118</v>
      </c>
      <c r="F30" s="11">
        <v>78722995.069999993</v>
      </c>
      <c r="G30" s="12">
        <v>46364455.460000001</v>
      </c>
      <c r="H30" s="12">
        <v>13537675.17</v>
      </c>
      <c r="I30" s="12">
        <v>361227173.85000002</v>
      </c>
      <c r="J30" s="12">
        <f>+SUMIFS('BASE MAYO'!F:F,'BASE MAYO'!B:B,'LIQUIDACIÓN MAYO 2026'!E30)</f>
        <v>1216708258.5599999</v>
      </c>
      <c r="K30" s="12">
        <f t="shared" si="2"/>
        <v>716855959.00999999</v>
      </c>
      <c r="L30" s="13">
        <f t="shared" si="0"/>
        <v>3.1155236618376127E-2</v>
      </c>
      <c r="M30" s="14">
        <f t="shared" si="1"/>
        <v>560254192.16379547</v>
      </c>
      <c r="N30" s="14">
        <v>-4039530.1480838452</v>
      </c>
      <c r="O30" s="14">
        <v>-938902.18858444691</v>
      </c>
      <c r="P30" s="14">
        <v>55511379.239461899</v>
      </c>
      <c r="Q30" s="21">
        <f t="shared" si="3"/>
        <v>749412264.76658905</v>
      </c>
    </row>
    <row r="31" spans="2:17" x14ac:dyDescent="0.3">
      <c r="B31" s="2">
        <v>1335</v>
      </c>
      <c r="C31" s="3" t="s">
        <v>47</v>
      </c>
      <c r="D31" s="4" t="s">
        <v>48</v>
      </c>
      <c r="E31" s="5">
        <v>132</v>
      </c>
      <c r="F31" s="11">
        <v>150553510.16999999</v>
      </c>
      <c r="G31" s="12">
        <v>86562894.25</v>
      </c>
      <c r="H31" s="12">
        <v>61568733.859999999</v>
      </c>
      <c r="I31" s="12">
        <v>718704244.15999997</v>
      </c>
      <c r="J31" s="12">
        <f>+SUMIFS('BASE MAYO'!F:F,'BASE MAYO'!B:B,'LIQUIDACIÓN MAYO 2026'!E31)</f>
        <v>2353685210.7399998</v>
      </c>
      <c r="K31" s="12">
        <f t="shared" si="2"/>
        <v>1336295828.2999997</v>
      </c>
      <c r="L31" s="13">
        <f t="shared" si="0"/>
        <v>5.8076678026547091E-2</v>
      </c>
      <c r="M31" s="14">
        <f t="shared" si="1"/>
        <v>1044373462.1526979</v>
      </c>
      <c r="N31" s="14">
        <v>-7389138.2710554153</v>
      </c>
      <c r="O31" s="14">
        <v>-4901159.0509893894</v>
      </c>
      <c r="P31" s="14">
        <v>101541823.37565888</v>
      </c>
      <c r="Q31" s="21">
        <f t="shared" si="3"/>
        <v>1432310126.4863119</v>
      </c>
    </row>
    <row r="32" spans="2:17" ht="15" thickBot="1" x14ac:dyDescent="0.35">
      <c r="B32" s="2">
        <v>1329</v>
      </c>
      <c r="C32" s="3" t="s">
        <v>29</v>
      </c>
      <c r="D32" s="4" t="s">
        <v>30</v>
      </c>
      <c r="E32" s="5">
        <v>151</v>
      </c>
      <c r="F32" s="11">
        <v>100764798.56</v>
      </c>
      <c r="G32" s="12">
        <v>71971727.670000002</v>
      </c>
      <c r="H32" s="12">
        <v>24534666.43</v>
      </c>
      <c r="I32" s="12">
        <v>542097341.26999998</v>
      </c>
      <c r="J32" s="12">
        <f>+SUMIFS('BASE MAYO'!F:F,'BASE MAYO'!B:B,'LIQUIDACIÓN MAYO 2026'!E32)</f>
        <v>2357580504.8199997</v>
      </c>
      <c r="K32" s="12">
        <f t="shared" si="2"/>
        <v>1618211970.8899996</v>
      </c>
      <c r="L32" s="13">
        <f t="shared" si="0"/>
        <v>7.0329019683943825E-2</v>
      </c>
      <c r="M32" s="14">
        <f t="shared" si="1"/>
        <v>1264703221.2061348</v>
      </c>
      <c r="N32" s="14">
        <v>-8754841.2181506325</v>
      </c>
      <c r="O32" s="14">
        <v>2101998.7741117477</v>
      </c>
      <c r="P32" s="14">
        <v>120309365.99707364</v>
      </c>
      <c r="Q32" s="21">
        <f t="shared" si="3"/>
        <v>1575630937.4191697</v>
      </c>
    </row>
    <row r="33" spans="2:17" ht="15" thickBot="1" x14ac:dyDescent="0.35">
      <c r="B33" s="42" t="s">
        <v>58</v>
      </c>
      <c r="C33" s="43"/>
      <c r="D33" s="43"/>
      <c r="E33" s="44"/>
      <c r="F33" s="18">
        <f t="shared" ref="F33:Q33" si="4">+SUM(F5:F32)</f>
        <v>2090051487.48</v>
      </c>
      <c r="G33" s="18">
        <f t="shared" si="4"/>
        <v>1590406260.8600004</v>
      </c>
      <c r="H33" s="18">
        <f t="shared" si="4"/>
        <v>594117970.17999995</v>
      </c>
      <c r="I33" s="18">
        <f t="shared" si="4"/>
        <v>11304313777.83</v>
      </c>
      <c r="J33" s="18">
        <f t="shared" si="4"/>
        <v>38588053823.709999</v>
      </c>
      <c r="K33" s="18">
        <f t="shared" si="4"/>
        <v>23009164327.360001</v>
      </c>
      <c r="L33" s="19">
        <f t="shared" si="4"/>
        <v>1.0000000000000002</v>
      </c>
      <c r="M33" s="18">
        <f t="shared" si="4"/>
        <v>17982665290.79557</v>
      </c>
      <c r="N33" s="18">
        <f t="shared" si="4"/>
        <v>-127475113.04587172</v>
      </c>
      <c r="O33" s="18">
        <f t="shared" si="4"/>
        <v>6.4671039581298828E-6</v>
      </c>
      <c r="P33" s="18">
        <f t="shared" si="4"/>
        <v>1751767924.6036377</v>
      </c>
      <c r="Q33" s="20">
        <f t="shared" si="4"/>
        <v>23881533820.873337</v>
      </c>
    </row>
    <row r="34" spans="2:17" x14ac:dyDescent="0.3">
      <c r="F34" s="12"/>
      <c r="G34" s="12"/>
      <c r="H34" s="12"/>
      <c r="I34" s="12"/>
      <c r="J34" s="12"/>
      <c r="K34" s="12"/>
      <c r="L34" s="15"/>
      <c r="M34" s="12"/>
      <c r="N34" s="12"/>
      <c r="O34" s="12"/>
      <c r="P34" s="12"/>
    </row>
    <row r="35" spans="2:17" x14ac:dyDescent="0.3">
      <c r="F35" s="12"/>
      <c r="G35" s="12"/>
      <c r="H35" s="12"/>
      <c r="I35" s="12"/>
      <c r="J35" s="12"/>
      <c r="K35" s="12"/>
      <c r="L35" s="15"/>
      <c r="M35" s="12"/>
      <c r="N35" s="12"/>
      <c r="O35" s="12"/>
      <c r="P35" s="12"/>
    </row>
    <row r="36" spans="2:17" x14ac:dyDescent="0.3">
      <c r="H36" s="12"/>
    </row>
    <row r="37" spans="2:17" x14ac:dyDescent="0.3">
      <c r="H37" s="12"/>
    </row>
    <row r="38" spans="2:17" x14ac:dyDescent="0.3">
      <c r="H38" s="12"/>
    </row>
    <row r="39" spans="2:17" x14ac:dyDescent="0.3">
      <c r="H39" s="12"/>
    </row>
    <row r="40" spans="2:17" x14ac:dyDescent="0.3">
      <c r="H40" s="12"/>
    </row>
    <row r="41" spans="2:17" x14ac:dyDescent="0.3">
      <c r="H41" s="12"/>
    </row>
    <row r="42" spans="2:17" x14ac:dyDescent="0.3">
      <c r="H42" s="12"/>
    </row>
    <row r="43" spans="2:17" x14ac:dyDescent="0.3">
      <c r="H43" s="12"/>
    </row>
  </sheetData>
  <mergeCells count="1">
    <mergeCell ref="B33:E33"/>
  </mergeCells>
  <pageMargins left="0.7" right="0.7" top="0.75" bottom="0.75" header="0.3" footer="0.3"/>
  <ignoredErrors>
    <ignoredError sqref="K5 K6:K7 K23:K32 K8:K22 Q5:Q22 Q24 Q26:Q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BASE MAYO</vt:lpstr>
      <vt:lpstr>APERTURA POR TTR</vt:lpstr>
      <vt:lpstr>TTR</vt:lpstr>
      <vt:lpstr>LIQUIDACIÓN MAYO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Martin Perez Krantzer</dc:creator>
  <cp:lastModifiedBy>Antonio Martin Perez Krantzer</cp:lastModifiedBy>
  <dcterms:created xsi:type="dcterms:W3CDTF">2025-08-07T21:57:46Z</dcterms:created>
  <dcterms:modified xsi:type="dcterms:W3CDTF">2026-06-08T14:15:02Z</dcterms:modified>
</cp:coreProperties>
</file>